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申込者情報" sheetId="1" r:id="rId1"/>
    <sheet name="男子一覧" sheetId="2" r:id="rId2"/>
    <sheet name="男子個表" sheetId="3" r:id="rId3"/>
    <sheet name="女子一覧" sheetId="4" r:id="rId4"/>
    <sheet name="女子個表" sheetId="5" r:id="rId5"/>
    <sheet name="リスト" sheetId="6" r:id="rId6"/>
    <sheet name="Sheet1" sheetId="7" r:id="rId7"/>
    <sheet name="Sheet2" sheetId="8" r:id="rId8"/>
  </sheets>
  <definedNames>
    <definedName name="_xlfn.AGGREGATE" hidden="1">#NAME?</definedName>
    <definedName name="_xlnm.Print_Area" localSheetId="3">'女子一覧'!$B$1:$T$62</definedName>
    <definedName name="_xlnm.Print_Area" localSheetId="0">'申込者情報'!$B$3:$D$11</definedName>
    <definedName name="_xlnm.Print_Area" localSheetId="1">'男子一覧'!$B$1:$T$62</definedName>
  </definedNames>
  <calcPr fullCalcOnLoad="1"/>
</workbook>
</file>

<file path=xl/sharedStrings.xml><?xml version="1.0" encoding="utf-8"?>
<sst xmlns="http://schemas.openxmlformats.org/spreadsheetml/2006/main" count="775" uniqueCount="118">
  <si>
    <t>申し込み団体名</t>
  </si>
  <si>
    <t>（例.綾部AC）</t>
  </si>
  <si>
    <t>申込代表者</t>
  </si>
  <si>
    <t>連絡先</t>
  </si>
  <si>
    <t>〒</t>
  </si>
  <si>
    <t>住所</t>
  </si>
  <si>
    <t>電話番号</t>
  </si>
  <si>
    <t>男</t>
  </si>
  <si>
    <t>女</t>
  </si>
  <si>
    <t>延べ５０名を超える場合は、番号５１以降のセルに付け足して記入してください。</t>
  </si>
  <si>
    <t>申込人数</t>
  </si>
  <si>
    <t>男子</t>
  </si>
  <si>
    <t>女子</t>
  </si>
  <si>
    <t>計</t>
  </si>
  <si>
    <t>×</t>
  </si>
  <si>
    <t>＝</t>
  </si>
  <si>
    <t>区分</t>
  </si>
  <si>
    <t>小学生</t>
  </si>
  <si>
    <t>中学生</t>
  </si>
  <si>
    <t>高校生</t>
  </si>
  <si>
    <t>一般</t>
  </si>
  <si>
    <t>4×400mR</t>
  </si>
  <si>
    <t>4×100mR</t>
  </si>
  <si>
    <t>参加料（単位：円）</t>
  </si>
  <si>
    <t>番号</t>
  </si>
  <si>
    <t>名前</t>
  </si>
  <si>
    <t>所属</t>
  </si>
  <si>
    <t>性別</t>
  </si>
  <si>
    <t>種目</t>
  </si>
  <si>
    <t>記録</t>
  </si>
  <si>
    <t>団体区分</t>
  </si>
  <si>
    <t>申込み団体名</t>
  </si>
  <si>
    <t>申込責任者</t>
  </si>
  <si>
    <t>連絡先住所</t>
  </si>
  <si>
    <t>男：</t>
  </si>
  <si>
    <t>女：</t>
  </si>
  <si>
    <t>計：</t>
  </si>
  <si>
    <t>参加料</t>
  </si>
  <si>
    <t>人</t>
  </si>
  <si>
    <r>
      <t>人</t>
    </r>
    <r>
      <rPr>
        <sz val="9"/>
        <rFont val="ＭＳ Ｐゴシック"/>
        <family val="3"/>
      </rPr>
      <t>（申込人数）</t>
    </r>
  </si>
  <si>
    <t>＝</t>
  </si>
  <si>
    <t>円</t>
  </si>
  <si>
    <r>
      <t>円</t>
    </r>
    <r>
      <rPr>
        <sz val="9"/>
        <rFont val="ＭＳ Ｐゴシック"/>
        <family val="3"/>
      </rPr>
      <t>（参加料/一人）</t>
    </r>
  </si>
  <si>
    <t>番号</t>
  </si>
  <si>
    <t>氏名</t>
  </si>
  <si>
    <t>所属</t>
  </si>
  <si>
    <t>性別</t>
  </si>
  <si>
    <t>種目</t>
  </si>
  <si>
    <t>記録</t>
  </si>
  <si>
    <t>×</t>
  </si>
  <si>
    <t>100m</t>
  </si>
  <si>
    <t>200m</t>
  </si>
  <si>
    <t>400m</t>
  </si>
  <si>
    <t>800m</t>
  </si>
  <si>
    <t>1500m</t>
  </si>
  <si>
    <t>3000m</t>
  </si>
  <si>
    <t>5000m</t>
  </si>
  <si>
    <t>走幅跳</t>
  </si>
  <si>
    <t>走高跳</t>
  </si>
  <si>
    <t>三段跳</t>
  </si>
  <si>
    <t>円盤投</t>
  </si>
  <si>
    <t>砲丸投</t>
  </si>
  <si>
    <t>やり投</t>
  </si>
  <si>
    <t>4×100mR</t>
  </si>
  <si>
    <t>E-mail</t>
  </si>
  <si>
    <t>　　　　　　）</t>
  </si>
  <si>
    <t>大会名</t>
  </si>
  <si>
    <t>綾部選手権</t>
  </si>
  <si>
    <t>綾部市民陸上</t>
  </si>
  <si>
    <t>小学100m</t>
  </si>
  <si>
    <t>小学800m</t>
  </si>
  <si>
    <t>小学走幅跳</t>
  </si>
  <si>
    <t>中学100m</t>
  </si>
  <si>
    <t>中学1500m</t>
  </si>
  <si>
    <t>中学3000m</t>
  </si>
  <si>
    <t>中学走幅跳</t>
  </si>
  <si>
    <t>中学砲丸投</t>
  </si>
  <si>
    <t>一般100m</t>
  </si>
  <si>
    <t>一般200m</t>
  </si>
  <si>
    <t>一般400m</t>
  </si>
  <si>
    <t>一般800m</t>
  </si>
  <si>
    <t>一般1500m</t>
  </si>
  <si>
    <t>一般5000m</t>
  </si>
  <si>
    <t>一般走高跳</t>
  </si>
  <si>
    <t>一般走幅跳</t>
  </si>
  <si>
    <t>一般三段跳</t>
  </si>
  <si>
    <t>一般砲丸投</t>
  </si>
  <si>
    <t>一般やり投</t>
  </si>
  <si>
    <t>一般円盤投</t>
  </si>
  <si>
    <t>自己記録</t>
  </si>
  <si>
    <t>）</t>
  </si>
  <si>
    <t>〒（</t>
  </si>
  <si>
    <t>名前</t>
  </si>
  <si>
    <t>リレー</t>
  </si>
  <si>
    <t>A</t>
  </si>
  <si>
    <t>B</t>
  </si>
  <si>
    <t>C</t>
  </si>
  <si>
    <t>D</t>
  </si>
  <si>
    <t>E</t>
  </si>
  <si>
    <t>F</t>
  </si>
  <si>
    <t>団体名</t>
  </si>
  <si>
    <t>〒</t>
  </si>
  <si>
    <t>TEL</t>
  </si>
  <si>
    <t>E-mail</t>
  </si>
  <si>
    <t>↓↓　記入部分　↓↓</t>
  </si>
  <si>
    <t>記入例</t>
  </si>
  <si>
    <t>綾部陸上クラブ</t>
  </si>
  <si>
    <t>綾部　太郎</t>
  </si>
  <si>
    <t>123-5555</t>
  </si>
  <si>
    <t>綾部市綾部町陸上１番地</t>
  </si>
  <si>
    <t>0773-12-3456</t>
  </si>
  <si>
    <t>rikujyou@ayabe.co.jp</t>
  </si>
  <si>
    <t>自己記録</t>
  </si>
  <si>
    <t>種目</t>
  </si>
  <si>
    <t>第○○回綾部陸上競技選手権大会</t>
  </si>
  <si>
    <t>第56回綾部市陸上競技選手権大会</t>
  </si>
  <si>
    <t>審判もお世話になる方</t>
  </si>
  <si>
    <t>審判もお世話になる方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</si>
</sst>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&quot;）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9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29"/>
      <name val="ＭＳ Ｐゴシック"/>
      <family val="3"/>
    </font>
    <font>
      <sz val="12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5" tint="0.5999900102615356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2"/>
      <color theme="5" tint="0.5999900102615356"/>
      <name val="ＭＳ Ｐゴシック"/>
      <family val="3"/>
    </font>
    <font>
      <sz val="1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dotted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21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21" fillId="0" borderId="0" xfId="49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176" fontId="0" fillId="0" borderId="11" xfId="49" applyNumberFormat="1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38" fontId="21" fillId="0" borderId="0" xfId="49" applyFont="1" applyAlignment="1">
      <alignment horizontal="left" vertical="center"/>
    </xf>
    <xf numFmtId="38" fontId="21" fillId="0" borderId="0" xfId="49" applyFont="1" applyBorder="1" applyAlignment="1">
      <alignment horizontal="right" vertical="center"/>
    </xf>
    <xf numFmtId="38" fontId="21" fillId="0" borderId="10" xfId="49" applyFont="1" applyBorder="1" applyAlignment="1">
      <alignment vertical="center"/>
    </xf>
    <xf numFmtId="38" fontId="21" fillId="0" borderId="10" xfId="49" applyFont="1" applyBorder="1" applyAlignment="1">
      <alignment horizontal="center" vertical="center"/>
    </xf>
    <xf numFmtId="38" fontId="21" fillId="0" borderId="0" xfId="49" applyFont="1" applyAlignment="1">
      <alignment horizontal="right" vertical="center"/>
    </xf>
    <xf numFmtId="38" fontId="21" fillId="0" borderId="0" xfId="49" applyFont="1" applyBorder="1" applyAlignment="1">
      <alignment vertical="center"/>
    </xf>
    <xf numFmtId="38" fontId="22" fillId="0" borderId="0" xfId="49" applyFont="1" applyAlignment="1">
      <alignment horizontal="center" vertical="center"/>
    </xf>
    <xf numFmtId="38" fontId="23" fillId="0" borderId="0" xfId="49" applyFont="1" applyAlignment="1">
      <alignment horizontal="center" vertical="center"/>
    </xf>
    <xf numFmtId="0" fontId="22" fillId="0" borderId="0" xfId="0" applyFont="1" applyAlignment="1">
      <alignment vertical="center"/>
    </xf>
    <xf numFmtId="38" fontId="22" fillId="0" borderId="0" xfId="49" applyFont="1" applyAlignment="1">
      <alignment horizontal="distributed" vertical="center"/>
    </xf>
    <xf numFmtId="38" fontId="22" fillId="0" borderId="0" xfId="49" applyFont="1" applyBorder="1" applyAlignment="1">
      <alignment horizontal="distributed" vertical="center"/>
    </xf>
    <xf numFmtId="38" fontId="22" fillId="0" borderId="0" xfId="49" applyFont="1" applyFill="1" applyBorder="1" applyAlignment="1">
      <alignment horizontal="distributed" vertical="center"/>
    </xf>
    <xf numFmtId="0" fontId="24" fillId="0" borderId="0" xfId="49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48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" fillId="0" borderId="25" xfId="43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37" fillId="0" borderId="13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7" fillId="0" borderId="21" xfId="0" applyFont="1" applyBorder="1" applyAlignment="1">
      <alignment horizontal="right" vertical="center"/>
    </xf>
    <xf numFmtId="3" fontId="37" fillId="0" borderId="21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0" fillId="0" borderId="5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name val="ＭＳ Ｐゴシック"/>
        <color theme="5" tint="0.5999600291252136"/>
      </font>
    </dxf>
    <dxf>
      <font>
        <color theme="0" tint="-0.24993999302387238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color theme="0" tint="-0.24993999302387238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2" max="2" width="11.375" style="0" customWidth="1"/>
    <col min="3" max="3" width="11.00390625" style="0" customWidth="1"/>
    <col min="4" max="4" width="36.00390625" style="0" customWidth="1"/>
  </cols>
  <sheetData>
    <row r="2" ht="14.25" thickBot="1">
      <c r="D2" s="73" t="s">
        <v>104</v>
      </c>
    </row>
    <row r="3" spans="2:4" ht="13.5">
      <c r="B3" s="117" t="s">
        <v>66</v>
      </c>
      <c r="C3" s="118"/>
      <c r="D3" s="71" t="s">
        <v>115</v>
      </c>
    </row>
    <row r="4" spans="2:4" ht="13.5">
      <c r="B4" s="114" t="s">
        <v>100</v>
      </c>
      <c r="C4" s="115"/>
      <c r="D4" s="72"/>
    </row>
    <row r="5" spans="2:4" ht="13.5">
      <c r="B5" s="114" t="s">
        <v>30</v>
      </c>
      <c r="C5" s="115"/>
      <c r="D5" s="72"/>
    </row>
    <row r="6" spans="2:4" ht="13.5">
      <c r="B6" s="114" t="s">
        <v>32</v>
      </c>
      <c r="C6" s="115"/>
      <c r="D6" s="72"/>
    </row>
    <row r="7" spans="2:4" ht="13.5">
      <c r="B7" s="114" t="s">
        <v>116</v>
      </c>
      <c r="C7" s="115"/>
      <c r="D7" s="72"/>
    </row>
    <row r="8" spans="2:4" ht="13.5">
      <c r="B8" s="114" t="s">
        <v>3</v>
      </c>
      <c r="C8" s="68" t="s">
        <v>101</v>
      </c>
      <c r="D8" s="72"/>
    </row>
    <row r="9" spans="2:4" ht="13.5">
      <c r="B9" s="114"/>
      <c r="C9" s="68" t="s">
        <v>5</v>
      </c>
      <c r="D9" s="72"/>
    </row>
    <row r="10" spans="2:4" ht="13.5">
      <c r="B10" s="114"/>
      <c r="C10" s="68" t="s">
        <v>102</v>
      </c>
      <c r="D10" s="72"/>
    </row>
    <row r="11" spans="2:4" ht="14.25" thickBot="1">
      <c r="B11" s="116"/>
      <c r="C11" s="69" t="s">
        <v>103</v>
      </c>
      <c r="D11" s="75"/>
    </row>
    <row r="15" ht="14.25" thickBot="1">
      <c r="D15" s="74" t="s">
        <v>105</v>
      </c>
    </row>
    <row r="16" spans="2:4" ht="13.5">
      <c r="B16" s="117" t="s">
        <v>66</v>
      </c>
      <c r="C16" s="118"/>
      <c r="D16" s="71" t="s">
        <v>114</v>
      </c>
    </row>
    <row r="17" spans="2:4" ht="13.5">
      <c r="B17" s="114" t="s">
        <v>100</v>
      </c>
      <c r="C17" s="115"/>
      <c r="D17" s="72" t="s">
        <v>106</v>
      </c>
    </row>
    <row r="18" spans="2:4" ht="13.5">
      <c r="B18" s="114" t="s">
        <v>30</v>
      </c>
      <c r="C18" s="115"/>
      <c r="D18" s="72" t="s">
        <v>20</v>
      </c>
    </row>
    <row r="19" spans="2:4" ht="13.5">
      <c r="B19" s="114" t="s">
        <v>32</v>
      </c>
      <c r="C19" s="115"/>
      <c r="D19" s="72" t="s">
        <v>107</v>
      </c>
    </row>
    <row r="20" spans="2:4" ht="13.5">
      <c r="B20" s="114" t="s">
        <v>116</v>
      </c>
      <c r="C20" s="115"/>
      <c r="D20" s="72" t="s">
        <v>107</v>
      </c>
    </row>
    <row r="21" spans="2:4" ht="13.5">
      <c r="B21" s="114" t="s">
        <v>3</v>
      </c>
      <c r="C21" s="68" t="s">
        <v>101</v>
      </c>
      <c r="D21" s="72" t="s">
        <v>108</v>
      </c>
    </row>
    <row r="22" spans="2:4" ht="13.5">
      <c r="B22" s="114"/>
      <c r="C22" s="68" t="s">
        <v>5</v>
      </c>
      <c r="D22" s="72" t="s">
        <v>109</v>
      </c>
    </row>
    <row r="23" spans="2:4" ht="13.5">
      <c r="B23" s="114"/>
      <c r="C23" s="68" t="s">
        <v>102</v>
      </c>
      <c r="D23" s="72" t="s">
        <v>110</v>
      </c>
    </row>
    <row r="24" spans="2:4" ht="14.25" thickBot="1">
      <c r="B24" s="116"/>
      <c r="C24" s="69" t="s">
        <v>103</v>
      </c>
      <c r="D24" s="76" t="s">
        <v>111</v>
      </c>
    </row>
  </sheetData>
  <sheetProtection/>
  <mergeCells count="12">
    <mergeCell ref="B7:C7"/>
    <mergeCell ref="B20:C20"/>
    <mergeCell ref="B17:C17"/>
    <mergeCell ref="B18:C18"/>
    <mergeCell ref="B19:C19"/>
    <mergeCell ref="B21:B24"/>
    <mergeCell ref="B3:C3"/>
    <mergeCell ref="B4:C4"/>
    <mergeCell ref="B5:C5"/>
    <mergeCell ref="B6:C6"/>
    <mergeCell ref="B8:B11"/>
    <mergeCell ref="B16:C16"/>
  </mergeCells>
  <printOptions/>
  <pageMargins left="0.7086614173228347" right="0.7086614173228347" top="0.7480314960629921" bottom="0.7480314960629921" header="0.31496062992125984" footer="0.31496062992125984"/>
  <pageSetup orientation="portrait" paperSize="9" scale="1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B6" sqref="B6:T6"/>
    </sheetView>
  </sheetViews>
  <sheetFormatPr defaultColWidth="9.00390625" defaultRowHeight="13.5"/>
  <cols>
    <col min="1" max="5" width="4.375" style="0" customWidth="1"/>
    <col min="6" max="6" width="5.125" style="0" customWidth="1"/>
    <col min="7" max="8" width="4.375" style="0" customWidth="1"/>
    <col min="9" max="9" width="2.75390625" style="0" customWidth="1"/>
    <col min="10" max="10" width="5.375" style="0" customWidth="1"/>
    <col min="11" max="20" width="4.375" style="0" customWidth="1"/>
  </cols>
  <sheetData>
    <row r="1" spans="2:20" ht="21" customHeight="1" thickBot="1">
      <c r="B1" s="120" t="str">
        <f>IF('申込者情報'!D3="","",'申込者情報'!D3)</f>
        <v>第56回綾部市陸上競技選手権大会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</row>
    <row r="2" spans="1:20" ht="15" customHeight="1">
      <c r="A2">
        <v>1</v>
      </c>
      <c r="B2" s="162" t="s">
        <v>30</v>
      </c>
      <c r="C2" s="163"/>
      <c r="D2" s="164"/>
      <c r="E2" s="162" t="s">
        <v>31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5"/>
    </row>
    <row r="3" spans="2:20" ht="18" customHeight="1" thickBot="1">
      <c r="B3" s="166">
        <f>IF('申込者情報'!D5="","",'申込者情報'!D5)</f>
      </c>
      <c r="C3" s="167"/>
      <c r="D3" s="168"/>
      <c r="E3" s="166">
        <f>IF('申込者情報'!D4="","",'申込者情報'!D4)</f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</row>
    <row r="4" spans="2:20" ht="16.5" customHeight="1">
      <c r="B4" s="117" t="s">
        <v>32</v>
      </c>
      <c r="C4" s="118"/>
      <c r="D4" s="169"/>
      <c r="E4" s="136">
        <f>IF('申込者情報'!D6="","",'申込者情報'!D6)</f>
      </c>
      <c r="F4" s="143"/>
      <c r="G4" s="143"/>
      <c r="H4" s="143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8"/>
    </row>
    <row r="5" spans="2:20" ht="16.5" customHeight="1">
      <c r="B5" s="114" t="s">
        <v>33</v>
      </c>
      <c r="C5" s="115"/>
      <c r="D5" s="144"/>
      <c r="E5" s="52" t="s">
        <v>91</v>
      </c>
      <c r="F5" s="246">
        <f>IF('申込者情報'!D8="","",'申込者情報'!D8)</f>
      </c>
      <c r="G5" s="246"/>
      <c r="H5" s="246"/>
      <c r="I5" s="52" t="s">
        <v>90</v>
      </c>
      <c r="J5" s="246">
        <f>IF('申込者情報'!D9="","",'申込者情報'!D9)</f>
      </c>
      <c r="K5" s="246"/>
      <c r="L5" s="246"/>
      <c r="M5" s="246"/>
      <c r="N5" s="246"/>
      <c r="O5" s="246"/>
      <c r="P5" s="246"/>
      <c r="Q5" s="246"/>
      <c r="R5" s="246"/>
      <c r="S5" s="246"/>
      <c r="T5" s="247"/>
    </row>
    <row r="6" spans="2:20" ht="16.5" customHeight="1">
      <c r="B6" s="250" t="s">
        <v>117</v>
      </c>
      <c r="C6" s="251"/>
      <c r="D6" s="252"/>
      <c r="E6" s="248"/>
      <c r="F6" s="249"/>
      <c r="G6" s="249"/>
      <c r="H6" s="249"/>
      <c r="I6" s="249"/>
      <c r="J6" s="253">
        <f>IF('申込者情報'!D7="","",'申込者情報'!D7)</f>
      </c>
      <c r="K6" s="244"/>
      <c r="L6" s="244"/>
      <c r="M6" s="244"/>
      <c r="N6" s="244"/>
      <c r="O6" s="244"/>
      <c r="P6" s="244"/>
      <c r="Q6" s="244"/>
      <c r="R6" s="244"/>
      <c r="S6" s="244"/>
      <c r="T6" s="245"/>
    </row>
    <row r="7" spans="2:20" ht="16.5" customHeight="1" thickBot="1">
      <c r="B7" s="116" t="s">
        <v>6</v>
      </c>
      <c r="C7" s="145"/>
      <c r="D7" s="146"/>
      <c r="E7" s="153">
        <f>IF('申込者情報'!D10="","",'申込者情報'!D10)</f>
      </c>
      <c r="F7" s="154"/>
      <c r="G7" s="154"/>
      <c r="H7" s="154"/>
      <c r="I7" s="155"/>
      <c r="J7" s="147" t="s">
        <v>64</v>
      </c>
      <c r="K7" s="148"/>
      <c r="L7" s="149"/>
      <c r="M7" s="153">
        <f>IF('申込者情報'!D11="","",'申込者情報'!D11)</f>
      </c>
      <c r="N7" s="154"/>
      <c r="O7" s="154"/>
      <c r="P7" s="154"/>
      <c r="Q7" s="154"/>
      <c r="R7" s="154"/>
      <c r="S7" s="154"/>
      <c r="T7" s="156"/>
    </row>
    <row r="8" spans="5:19" ht="7.5" customHeight="1" thickBot="1"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2:20" ht="18" customHeight="1">
      <c r="B9" s="150" t="s">
        <v>10</v>
      </c>
      <c r="C9" s="151"/>
      <c r="D9" s="151"/>
      <c r="E9" s="30"/>
      <c r="F9" s="31"/>
      <c r="G9" s="27" t="s">
        <v>34</v>
      </c>
      <c r="H9" s="28">
        <f>MAX(C13:C62)-A2+1</f>
        <v>0</v>
      </c>
      <c r="I9" s="32" t="s">
        <v>38</v>
      </c>
      <c r="J9" s="31"/>
      <c r="K9" s="27" t="s">
        <v>35</v>
      </c>
      <c r="L9" s="28">
        <f>'女子一覧'!L9</f>
        <v>0</v>
      </c>
      <c r="M9" s="32" t="s">
        <v>38</v>
      </c>
      <c r="N9" s="31"/>
      <c r="O9" s="31"/>
      <c r="P9" s="31"/>
      <c r="Q9" s="27" t="s">
        <v>36</v>
      </c>
      <c r="R9" s="152">
        <f>SUM(H9,L9)</f>
        <v>0</v>
      </c>
      <c r="S9" s="152"/>
      <c r="T9" s="35" t="s">
        <v>38</v>
      </c>
    </row>
    <row r="10" spans="2:20" ht="18" customHeight="1" thickBot="1">
      <c r="B10" s="170" t="s">
        <v>37</v>
      </c>
      <c r="C10" s="148"/>
      <c r="D10" s="148"/>
      <c r="E10" s="33"/>
      <c r="F10" s="137">
        <f>R9</f>
        <v>0</v>
      </c>
      <c r="G10" s="137"/>
      <c r="H10" s="138" t="s">
        <v>39</v>
      </c>
      <c r="I10" s="138"/>
      <c r="J10" s="138"/>
      <c r="K10" s="34" t="s">
        <v>14</v>
      </c>
      <c r="L10" s="139">
        <f>IF(OR(B3=リスト!B4,B3=リスト!B5),500,IF(OR(B3=リスト!B6,B3=リスト!B7),1000,0))</f>
        <v>0</v>
      </c>
      <c r="M10" s="139"/>
      <c r="N10" s="138" t="s">
        <v>42</v>
      </c>
      <c r="O10" s="138"/>
      <c r="P10" s="138"/>
      <c r="Q10" s="34" t="s">
        <v>15</v>
      </c>
      <c r="R10" s="140">
        <f>PRODUCT(F10,L10)</f>
        <v>0</v>
      </c>
      <c r="S10" s="140"/>
      <c r="T10" s="36" t="s">
        <v>41</v>
      </c>
    </row>
    <row r="11" spans="5:19" ht="7.5" customHeight="1" thickBot="1"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2:20" ht="14.25" thickBot="1">
      <c r="B12" s="83" t="s">
        <v>43</v>
      </c>
      <c r="C12" s="84"/>
      <c r="D12" s="157" t="s">
        <v>92</v>
      </c>
      <c r="E12" s="158"/>
      <c r="F12" s="159"/>
      <c r="G12" s="157" t="s">
        <v>45</v>
      </c>
      <c r="H12" s="158"/>
      <c r="I12" s="159"/>
      <c r="J12" s="85" t="s">
        <v>46</v>
      </c>
      <c r="K12" s="160" t="s">
        <v>47</v>
      </c>
      <c r="L12" s="158"/>
      <c r="M12" s="161"/>
      <c r="N12" s="158" t="s">
        <v>48</v>
      </c>
      <c r="O12" s="158"/>
      <c r="P12" s="159"/>
      <c r="Q12" s="141" t="s">
        <v>22</v>
      </c>
      <c r="R12" s="141"/>
      <c r="S12" s="141" t="s">
        <v>21</v>
      </c>
      <c r="T12" s="142"/>
    </row>
    <row r="13" spans="2:21" ht="13.5">
      <c r="B13" s="103">
        <v>1</v>
      </c>
      <c r="C13" s="104"/>
      <c r="D13" s="134"/>
      <c r="E13" s="135"/>
      <c r="F13" s="136"/>
      <c r="G13" s="127">
        <f>IF(D13="","",$E$3)</f>
      </c>
      <c r="H13" s="127"/>
      <c r="I13" s="127"/>
      <c r="J13" s="70">
        <f>IF(D13="","",リスト!$B$9)</f>
      </c>
      <c r="K13" s="171"/>
      <c r="L13" s="135"/>
      <c r="M13" s="172"/>
      <c r="N13" s="135"/>
      <c r="O13" s="135"/>
      <c r="P13" s="136"/>
      <c r="Q13" s="127"/>
      <c r="R13" s="127"/>
      <c r="S13" s="127"/>
      <c r="T13" s="128"/>
      <c r="U13" s="49"/>
    </row>
    <row r="14" spans="2:21" ht="13.5">
      <c r="B14" s="45">
        <v>2</v>
      </c>
      <c r="C14" s="50"/>
      <c r="D14" s="129"/>
      <c r="E14" s="130"/>
      <c r="F14" s="131"/>
      <c r="G14" s="123">
        <f aca="true" t="shared" si="0" ref="G14:G62">IF(D14="","",$E$3)</f>
      </c>
      <c r="H14" s="123"/>
      <c r="I14" s="123"/>
      <c r="J14" s="51">
        <f>IF(D14="","",リスト!$B$9)</f>
      </c>
      <c r="K14" s="132"/>
      <c r="L14" s="130"/>
      <c r="M14" s="133"/>
      <c r="N14" s="130"/>
      <c r="O14" s="130"/>
      <c r="P14" s="131"/>
      <c r="Q14" s="123"/>
      <c r="R14" s="123"/>
      <c r="S14" s="123"/>
      <c r="T14" s="124"/>
      <c r="U14" s="49"/>
    </row>
    <row r="15" spans="2:21" ht="13.5">
      <c r="B15" s="45">
        <v>3</v>
      </c>
      <c r="C15" s="50"/>
      <c r="D15" s="129"/>
      <c r="E15" s="130"/>
      <c r="F15" s="131"/>
      <c r="G15" s="123">
        <f t="shared" si="0"/>
      </c>
      <c r="H15" s="123"/>
      <c r="I15" s="123"/>
      <c r="J15" s="51">
        <f>IF(D15="","",リスト!$B$9)</f>
      </c>
      <c r="K15" s="132"/>
      <c r="L15" s="130"/>
      <c r="M15" s="133"/>
      <c r="N15" s="130"/>
      <c r="O15" s="130"/>
      <c r="P15" s="131"/>
      <c r="Q15" s="123"/>
      <c r="R15" s="123"/>
      <c r="S15" s="123"/>
      <c r="T15" s="124"/>
      <c r="U15" s="49"/>
    </row>
    <row r="16" spans="2:21" ht="13.5">
      <c r="B16" s="45">
        <v>4</v>
      </c>
      <c r="C16" s="50">
        <f aca="true" t="shared" si="1" ref="C16:C62">IF(K16="","",IF($D16=$D15,$C15,$C15+1))</f>
      </c>
      <c r="D16" s="129"/>
      <c r="E16" s="130"/>
      <c r="F16" s="131"/>
      <c r="G16" s="123">
        <f t="shared" si="0"/>
      </c>
      <c r="H16" s="123"/>
      <c r="I16" s="123"/>
      <c r="J16" s="51">
        <f>IF(D16="","",リスト!$B$9)</f>
      </c>
      <c r="K16" s="132"/>
      <c r="L16" s="130"/>
      <c r="M16" s="133"/>
      <c r="N16" s="130"/>
      <c r="O16" s="130"/>
      <c r="P16" s="131"/>
      <c r="Q16" s="123"/>
      <c r="R16" s="123"/>
      <c r="S16" s="123"/>
      <c r="T16" s="124"/>
      <c r="U16" s="49"/>
    </row>
    <row r="17" spans="2:21" ht="13.5">
      <c r="B17" s="45">
        <v>5</v>
      </c>
      <c r="C17" s="50">
        <f t="shared" si="1"/>
      </c>
      <c r="D17" s="129"/>
      <c r="E17" s="130"/>
      <c r="F17" s="131"/>
      <c r="G17" s="123">
        <f t="shared" si="0"/>
      </c>
      <c r="H17" s="123"/>
      <c r="I17" s="123"/>
      <c r="J17" s="51">
        <f>IF(D17="","",リスト!$B$9)</f>
      </c>
      <c r="K17" s="132"/>
      <c r="L17" s="130"/>
      <c r="M17" s="133"/>
      <c r="N17" s="130"/>
      <c r="O17" s="130"/>
      <c r="P17" s="131"/>
      <c r="Q17" s="123"/>
      <c r="R17" s="123"/>
      <c r="S17" s="123"/>
      <c r="T17" s="124"/>
      <c r="U17" s="49"/>
    </row>
    <row r="18" spans="2:21" ht="13.5">
      <c r="B18" s="45">
        <v>6</v>
      </c>
      <c r="C18" s="50">
        <f t="shared" si="1"/>
      </c>
      <c r="D18" s="129"/>
      <c r="E18" s="130"/>
      <c r="F18" s="131"/>
      <c r="G18" s="123">
        <f t="shared" si="0"/>
      </c>
      <c r="H18" s="123"/>
      <c r="I18" s="123"/>
      <c r="J18" s="51">
        <f>IF(D18="","",リスト!$B$9)</f>
      </c>
      <c r="K18" s="132"/>
      <c r="L18" s="130"/>
      <c r="M18" s="133"/>
      <c r="N18" s="130"/>
      <c r="O18" s="130"/>
      <c r="P18" s="131"/>
      <c r="Q18" s="123"/>
      <c r="R18" s="123"/>
      <c r="S18" s="123"/>
      <c r="T18" s="124"/>
      <c r="U18" s="49"/>
    </row>
    <row r="19" spans="2:21" ht="13.5">
      <c r="B19" s="45">
        <v>7</v>
      </c>
      <c r="C19" s="50">
        <f t="shared" si="1"/>
      </c>
      <c r="D19" s="129"/>
      <c r="E19" s="130"/>
      <c r="F19" s="131"/>
      <c r="G19" s="123">
        <f t="shared" si="0"/>
      </c>
      <c r="H19" s="123"/>
      <c r="I19" s="123"/>
      <c r="J19" s="51">
        <f>IF(D19="","",リスト!$B$9)</f>
      </c>
      <c r="K19" s="132"/>
      <c r="L19" s="130"/>
      <c r="M19" s="133"/>
      <c r="N19" s="130"/>
      <c r="O19" s="130"/>
      <c r="P19" s="131"/>
      <c r="Q19" s="123"/>
      <c r="R19" s="123"/>
      <c r="S19" s="123"/>
      <c r="T19" s="124"/>
      <c r="U19" s="49"/>
    </row>
    <row r="20" spans="2:21" ht="13.5">
      <c r="B20" s="45">
        <v>8</v>
      </c>
      <c r="C20" s="50">
        <f t="shared" si="1"/>
      </c>
      <c r="D20" s="129"/>
      <c r="E20" s="130"/>
      <c r="F20" s="131"/>
      <c r="G20" s="123">
        <f t="shared" si="0"/>
      </c>
      <c r="H20" s="123"/>
      <c r="I20" s="123"/>
      <c r="J20" s="51">
        <f>IF(D20="","",リスト!$B$9)</f>
      </c>
      <c r="K20" s="132"/>
      <c r="L20" s="130"/>
      <c r="M20" s="133"/>
      <c r="N20" s="130"/>
      <c r="O20" s="130"/>
      <c r="P20" s="131"/>
      <c r="Q20" s="123"/>
      <c r="R20" s="123"/>
      <c r="S20" s="123"/>
      <c r="T20" s="124"/>
      <c r="U20" s="49"/>
    </row>
    <row r="21" spans="2:21" ht="13.5">
      <c r="B21" s="45">
        <v>9</v>
      </c>
      <c r="C21" s="50">
        <f t="shared" si="1"/>
      </c>
      <c r="D21" s="129"/>
      <c r="E21" s="130"/>
      <c r="F21" s="131"/>
      <c r="G21" s="123">
        <f t="shared" si="0"/>
      </c>
      <c r="H21" s="123"/>
      <c r="I21" s="123"/>
      <c r="J21" s="51">
        <f>IF(D21="","",リスト!$B$9)</f>
      </c>
      <c r="K21" s="132"/>
      <c r="L21" s="130"/>
      <c r="M21" s="133"/>
      <c r="N21" s="130"/>
      <c r="O21" s="130"/>
      <c r="P21" s="131"/>
      <c r="Q21" s="123"/>
      <c r="R21" s="123"/>
      <c r="S21" s="123"/>
      <c r="T21" s="124"/>
      <c r="U21" s="49"/>
    </row>
    <row r="22" spans="2:21" ht="13.5">
      <c r="B22" s="45">
        <v>10</v>
      </c>
      <c r="C22" s="50">
        <f t="shared" si="1"/>
      </c>
      <c r="D22" s="129"/>
      <c r="E22" s="130"/>
      <c r="F22" s="131"/>
      <c r="G22" s="123">
        <f t="shared" si="0"/>
      </c>
      <c r="H22" s="123"/>
      <c r="I22" s="123"/>
      <c r="J22" s="51">
        <f>IF(D22="","",リスト!$B$9)</f>
      </c>
      <c r="K22" s="132"/>
      <c r="L22" s="130"/>
      <c r="M22" s="133"/>
      <c r="N22" s="130"/>
      <c r="O22" s="130"/>
      <c r="P22" s="131"/>
      <c r="Q22" s="123"/>
      <c r="R22" s="123"/>
      <c r="S22" s="123"/>
      <c r="T22" s="124"/>
      <c r="U22" s="49"/>
    </row>
    <row r="23" spans="2:21" ht="13.5">
      <c r="B23" s="45">
        <v>11</v>
      </c>
      <c r="C23" s="50">
        <f t="shared" si="1"/>
      </c>
      <c r="D23" s="129"/>
      <c r="E23" s="130"/>
      <c r="F23" s="131"/>
      <c r="G23" s="123">
        <f t="shared" si="0"/>
      </c>
      <c r="H23" s="123"/>
      <c r="I23" s="123"/>
      <c r="J23" s="51">
        <f>IF(D23="","",リスト!$B$9)</f>
      </c>
      <c r="K23" s="132"/>
      <c r="L23" s="130"/>
      <c r="M23" s="133"/>
      <c r="N23" s="130"/>
      <c r="O23" s="130"/>
      <c r="P23" s="131"/>
      <c r="Q23" s="123"/>
      <c r="R23" s="123"/>
      <c r="S23" s="123"/>
      <c r="T23" s="124"/>
      <c r="U23" s="49"/>
    </row>
    <row r="24" spans="2:21" ht="13.5">
      <c r="B24" s="45">
        <v>12</v>
      </c>
      <c r="C24" s="50">
        <f t="shared" si="1"/>
      </c>
      <c r="D24" s="129"/>
      <c r="E24" s="130"/>
      <c r="F24" s="131"/>
      <c r="G24" s="123">
        <f t="shared" si="0"/>
      </c>
      <c r="H24" s="123"/>
      <c r="I24" s="123"/>
      <c r="J24" s="51">
        <f>IF(D24="","",リスト!$B$9)</f>
      </c>
      <c r="K24" s="132"/>
      <c r="L24" s="130"/>
      <c r="M24" s="133"/>
      <c r="N24" s="130"/>
      <c r="O24" s="130"/>
      <c r="P24" s="131"/>
      <c r="Q24" s="123"/>
      <c r="R24" s="123"/>
      <c r="S24" s="123"/>
      <c r="T24" s="124"/>
      <c r="U24" s="49"/>
    </row>
    <row r="25" spans="2:21" ht="13.5">
      <c r="B25" s="45">
        <v>13</v>
      </c>
      <c r="C25" s="50">
        <f t="shared" si="1"/>
      </c>
      <c r="D25" s="129"/>
      <c r="E25" s="130"/>
      <c r="F25" s="131"/>
      <c r="G25" s="123">
        <f t="shared" si="0"/>
      </c>
      <c r="H25" s="123"/>
      <c r="I25" s="123"/>
      <c r="J25" s="51">
        <f>IF(D25="","",リスト!$B$9)</f>
      </c>
      <c r="K25" s="132"/>
      <c r="L25" s="130"/>
      <c r="M25" s="133"/>
      <c r="N25" s="130"/>
      <c r="O25" s="130"/>
      <c r="P25" s="131"/>
      <c r="Q25" s="123"/>
      <c r="R25" s="123"/>
      <c r="S25" s="123"/>
      <c r="T25" s="124"/>
      <c r="U25" s="49"/>
    </row>
    <row r="26" spans="2:21" ht="13.5">
      <c r="B26" s="45">
        <v>14</v>
      </c>
      <c r="C26" s="50">
        <f t="shared" si="1"/>
      </c>
      <c r="D26" s="129"/>
      <c r="E26" s="130"/>
      <c r="F26" s="131"/>
      <c r="G26" s="123">
        <f t="shared" si="0"/>
      </c>
      <c r="H26" s="123"/>
      <c r="I26" s="123"/>
      <c r="J26" s="51">
        <f>IF(D26="","",リスト!$B$9)</f>
      </c>
      <c r="K26" s="132"/>
      <c r="L26" s="130"/>
      <c r="M26" s="133"/>
      <c r="N26" s="130"/>
      <c r="O26" s="130"/>
      <c r="P26" s="131"/>
      <c r="Q26" s="123"/>
      <c r="R26" s="123"/>
      <c r="S26" s="123"/>
      <c r="T26" s="124"/>
      <c r="U26" s="49"/>
    </row>
    <row r="27" spans="2:21" ht="13.5">
      <c r="B27" s="45">
        <v>15</v>
      </c>
      <c r="C27" s="50">
        <f t="shared" si="1"/>
      </c>
      <c r="D27" s="129"/>
      <c r="E27" s="130"/>
      <c r="F27" s="131"/>
      <c r="G27" s="123">
        <f t="shared" si="0"/>
      </c>
      <c r="H27" s="123"/>
      <c r="I27" s="123"/>
      <c r="J27" s="51">
        <f>IF(D27="","",リスト!$B$9)</f>
      </c>
      <c r="K27" s="132"/>
      <c r="L27" s="130"/>
      <c r="M27" s="133"/>
      <c r="N27" s="130"/>
      <c r="O27" s="130"/>
      <c r="P27" s="131"/>
      <c r="Q27" s="123"/>
      <c r="R27" s="123"/>
      <c r="S27" s="123"/>
      <c r="T27" s="124"/>
      <c r="U27" s="49"/>
    </row>
    <row r="28" spans="2:21" ht="13.5">
      <c r="B28" s="45">
        <v>16</v>
      </c>
      <c r="C28" s="50">
        <f t="shared" si="1"/>
      </c>
      <c r="D28" s="129"/>
      <c r="E28" s="130"/>
      <c r="F28" s="131"/>
      <c r="G28" s="123">
        <f t="shared" si="0"/>
      </c>
      <c r="H28" s="123"/>
      <c r="I28" s="123"/>
      <c r="J28" s="51">
        <f>IF(D28="","",リスト!$B$9)</f>
      </c>
      <c r="K28" s="132"/>
      <c r="L28" s="130"/>
      <c r="M28" s="133"/>
      <c r="N28" s="130"/>
      <c r="O28" s="130"/>
      <c r="P28" s="131"/>
      <c r="Q28" s="123"/>
      <c r="R28" s="123"/>
      <c r="S28" s="123"/>
      <c r="T28" s="124"/>
      <c r="U28" s="49"/>
    </row>
    <row r="29" spans="2:21" ht="13.5">
      <c r="B29" s="45">
        <v>17</v>
      </c>
      <c r="C29" s="50">
        <f t="shared" si="1"/>
      </c>
      <c r="D29" s="129"/>
      <c r="E29" s="130"/>
      <c r="F29" s="131"/>
      <c r="G29" s="123">
        <f t="shared" si="0"/>
      </c>
      <c r="H29" s="123"/>
      <c r="I29" s="123"/>
      <c r="J29" s="51">
        <f>IF(D29="","",リスト!$B$9)</f>
      </c>
      <c r="K29" s="132"/>
      <c r="L29" s="130"/>
      <c r="M29" s="133"/>
      <c r="N29" s="130"/>
      <c r="O29" s="130"/>
      <c r="P29" s="131"/>
      <c r="Q29" s="123"/>
      <c r="R29" s="123"/>
      <c r="S29" s="123"/>
      <c r="T29" s="124"/>
      <c r="U29" s="49"/>
    </row>
    <row r="30" spans="2:21" ht="13.5">
      <c r="B30" s="45">
        <v>18</v>
      </c>
      <c r="C30" s="50">
        <f t="shared" si="1"/>
      </c>
      <c r="D30" s="129"/>
      <c r="E30" s="130"/>
      <c r="F30" s="131"/>
      <c r="G30" s="123">
        <f t="shared" si="0"/>
      </c>
      <c r="H30" s="123"/>
      <c r="I30" s="123"/>
      <c r="J30" s="51">
        <f>IF(D30="","",リスト!$B$9)</f>
      </c>
      <c r="K30" s="132"/>
      <c r="L30" s="130"/>
      <c r="M30" s="133"/>
      <c r="N30" s="130"/>
      <c r="O30" s="130"/>
      <c r="P30" s="131"/>
      <c r="Q30" s="123"/>
      <c r="R30" s="123"/>
      <c r="S30" s="123"/>
      <c r="T30" s="124"/>
      <c r="U30" s="49"/>
    </row>
    <row r="31" spans="2:21" ht="13.5">
      <c r="B31" s="45">
        <v>19</v>
      </c>
      <c r="C31" s="50">
        <f t="shared" si="1"/>
      </c>
      <c r="D31" s="129"/>
      <c r="E31" s="130"/>
      <c r="F31" s="131"/>
      <c r="G31" s="123">
        <f t="shared" si="0"/>
      </c>
      <c r="H31" s="123"/>
      <c r="I31" s="123"/>
      <c r="J31" s="51">
        <f>IF(D31="","",リスト!$B$9)</f>
      </c>
      <c r="K31" s="132"/>
      <c r="L31" s="130"/>
      <c r="M31" s="133"/>
      <c r="N31" s="130"/>
      <c r="O31" s="130"/>
      <c r="P31" s="131"/>
      <c r="Q31" s="123"/>
      <c r="R31" s="123"/>
      <c r="S31" s="123"/>
      <c r="T31" s="124"/>
      <c r="U31" s="49"/>
    </row>
    <row r="32" spans="2:21" ht="13.5">
      <c r="B32" s="45">
        <v>20</v>
      </c>
      <c r="C32" s="50">
        <f t="shared" si="1"/>
      </c>
      <c r="D32" s="129"/>
      <c r="E32" s="130"/>
      <c r="F32" s="131"/>
      <c r="G32" s="123">
        <f t="shared" si="0"/>
      </c>
      <c r="H32" s="123"/>
      <c r="I32" s="123"/>
      <c r="J32" s="51">
        <f>IF(D32="","",リスト!$B$9)</f>
      </c>
      <c r="K32" s="132"/>
      <c r="L32" s="130"/>
      <c r="M32" s="133"/>
      <c r="N32" s="130"/>
      <c r="O32" s="130"/>
      <c r="P32" s="131"/>
      <c r="Q32" s="123"/>
      <c r="R32" s="123"/>
      <c r="S32" s="123"/>
      <c r="T32" s="124"/>
      <c r="U32" s="49"/>
    </row>
    <row r="33" spans="2:21" ht="13.5">
      <c r="B33" s="45">
        <v>21</v>
      </c>
      <c r="C33" s="50">
        <f t="shared" si="1"/>
      </c>
      <c r="D33" s="129"/>
      <c r="E33" s="130"/>
      <c r="F33" s="131"/>
      <c r="G33" s="123">
        <f t="shared" si="0"/>
      </c>
      <c r="H33" s="123"/>
      <c r="I33" s="123"/>
      <c r="J33" s="51">
        <f>IF(D33="","",リスト!$B$9)</f>
      </c>
      <c r="K33" s="132"/>
      <c r="L33" s="130"/>
      <c r="M33" s="133"/>
      <c r="N33" s="130"/>
      <c r="O33" s="130"/>
      <c r="P33" s="131"/>
      <c r="Q33" s="123"/>
      <c r="R33" s="123"/>
      <c r="S33" s="123"/>
      <c r="T33" s="124"/>
      <c r="U33" s="49"/>
    </row>
    <row r="34" spans="2:21" ht="13.5">
      <c r="B34" s="45">
        <v>22</v>
      </c>
      <c r="C34" s="50">
        <f t="shared" si="1"/>
      </c>
      <c r="D34" s="129"/>
      <c r="E34" s="130"/>
      <c r="F34" s="131"/>
      <c r="G34" s="123">
        <f t="shared" si="0"/>
      </c>
      <c r="H34" s="123"/>
      <c r="I34" s="123"/>
      <c r="J34" s="51">
        <f>IF(D34="","",リスト!$B$9)</f>
      </c>
      <c r="K34" s="132"/>
      <c r="L34" s="130"/>
      <c r="M34" s="133"/>
      <c r="N34" s="130"/>
      <c r="O34" s="130"/>
      <c r="P34" s="131"/>
      <c r="Q34" s="123"/>
      <c r="R34" s="123"/>
      <c r="S34" s="123"/>
      <c r="T34" s="124"/>
      <c r="U34" s="49"/>
    </row>
    <row r="35" spans="2:21" ht="13.5">
      <c r="B35" s="45">
        <v>23</v>
      </c>
      <c r="C35" s="50">
        <f t="shared" si="1"/>
      </c>
      <c r="D35" s="129"/>
      <c r="E35" s="130"/>
      <c r="F35" s="131"/>
      <c r="G35" s="123">
        <f t="shared" si="0"/>
      </c>
      <c r="H35" s="123"/>
      <c r="I35" s="123"/>
      <c r="J35" s="51">
        <f>IF(D35="","",リスト!$B$9)</f>
      </c>
      <c r="K35" s="132"/>
      <c r="L35" s="130"/>
      <c r="M35" s="133"/>
      <c r="N35" s="130"/>
      <c r="O35" s="130"/>
      <c r="P35" s="131"/>
      <c r="Q35" s="123"/>
      <c r="R35" s="123"/>
      <c r="S35" s="123"/>
      <c r="T35" s="124"/>
      <c r="U35" s="49"/>
    </row>
    <row r="36" spans="2:21" ht="13.5">
      <c r="B36" s="45">
        <v>24</v>
      </c>
      <c r="C36" s="50">
        <f t="shared" si="1"/>
      </c>
      <c r="D36" s="129"/>
      <c r="E36" s="130"/>
      <c r="F36" s="131"/>
      <c r="G36" s="123">
        <f t="shared" si="0"/>
      </c>
      <c r="H36" s="123"/>
      <c r="I36" s="123"/>
      <c r="J36" s="51">
        <f>IF(D36="","",リスト!$B$9)</f>
      </c>
      <c r="K36" s="132"/>
      <c r="L36" s="130"/>
      <c r="M36" s="133"/>
      <c r="N36" s="130"/>
      <c r="O36" s="130"/>
      <c r="P36" s="131"/>
      <c r="Q36" s="123"/>
      <c r="R36" s="123"/>
      <c r="S36" s="123"/>
      <c r="T36" s="124"/>
      <c r="U36" s="49"/>
    </row>
    <row r="37" spans="2:21" ht="13.5">
      <c r="B37" s="45">
        <v>25</v>
      </c>
      <c r="C37" s="50">
        <f t="shared" si="1"/>
      </c>
      <c r="D37" s="129"/>
      <c r="E37" s="130"/>
      <c r="F37" s="131"/>
      <c r="G37" s="123">
        <f t="shared" si="0"/>
      </c>
      <c r="H37" s="123"/>
      <c r="I37" s="123"/>
      <c r="J37" s="51">
        <f>IF(D37="","",リスト!$B$9)</f>
      </c>
      <c r="K37" s="132"/>
      <c r="L37" s="130"/>
      <c r="M37" s="133"/>
      <c r="N37" s="130"/>
      <c r="O37" s="130"/>
      <c r="P37" s="131"/>
      <c r="Q37" s="123"/>
      <c r="R37" s="123"/>
      <c r="S37" s="123"/>
      <c r="T37" s="124"/>
      <c r="U37" s="49"/>
    </row>
    <row r="38" spans="2:21" ht="13.5">
      <c r="B38" s="45">
        <v>26</v>
      </c>
      <c r="C38" s="50">
        <f t="shared" si="1"/>
      </c>
      <c r="D38" s="129"/>
      <c r="E38" s="130"/>
      <c r="F38" s="131"/>
      <c r="G38" s="123">
        <f t="shared" si="0"/>
      </c>
      <c r="H38" s="123"/>
      <c r="I38" s="123"/>
      <c r="J38" s="51">
        <f>IF(D38="","",リスト!$B$9)</f>
      </c>
      <c r="K38" s="132"/>
      <c r="L38" s="130"/>
      <c r="M38" s="133"/>
      <c r="N38" s="130"/>
      <c r="O38" s="130"/>
      <c r="P38" s="131"/>
      <c r="Q38" s="123"/>
      <c r="R38" s="123"/>
      <c r="S38" s="123"/>
      <c r="T38" s="124"/>
      <c r="U38" s="49"/>
    </row>
    <row r="39" spans="2:21" ht="13.5">
      <c r="B39" s="45">
        <v>27</v>
      </c>
      <c r="C39" s="50">
        <f t="shared" si="1"/>
      </c>
      <c r="D39" s="129"/>
      <c r="E39" s="130"/>
      <c r="F39" s="131"/>
      <c r="G39" s="123">
        <f t="shared" si="0"/>
      </c>
      <c r="H39" s="123"/>
      <c r="I39" s="123"/>
      <c r="J39" s="51">
        <f>IF(D39="","",リスト!$B$9)</f>
      </c>
      <c r="K39" s="132"/>
      <c r="L39" s="130"/>
      <c r="M39" s="133"/>
      <c r="N39" s="130"/>
      <c r="O39" s="130"/>
      <c r="P39" s="131"/>
      <c r="Q39" s="123"/>
      <c r="R39" s="123"/>
      <c r="S39" s="123"/>
      <c r="T39" s="124"/>
      <c r="U39" s="49"/>
    </row>
    <row r="40" spans="2:21" ht="13.5">
      <c r="B40" s="45">
        <v>28</v>
      </c>
      <c r="C40" s="50">
        <f t="shared" si="1"/>
      </c>
      <c r="D40" s="129"/>
      <c r="E40" s="130"/>
      <c r="F40" s="131"/>
      <c r="G40" s="123">
        <f t="shared" si="0"/>
      </c>
      <c r="H40" s="123"/>
      <c r="I40" s="123"/>
      <c r="J40" s="51">
        <f>IF(D40="","",リスト!$B$9)</f>
      </c>
      <c r="K40" s="132"/>
      <c r="L40" s="130"/>
      <c r="M40" s="133"/>
      <c r="N40" s="130"/>
      <c r="O40" s="130"/>
      <c r="P40" s="131"/>
      <c r="Q40" s="123"/>
      <c r="R40" s="123"/>
      <c r="S40" s="123"/>
      <c r="T40" s="124"/>
      <c r="U40" s="49"/>
    </row>
    <row r="41" spans="2:21" ht="13.5">
      <c r="B41" s="45">
        <v>29</v>
      </c>
      <c r="C41" s="50">
        <f t="shared" si="1"/>
      </c>
      <c r="D41" s="129"/>
      <c r="E41" s="130"/>
      <c r="F41" s="131"/>
      <c r="G41" s="123">
        <f t="shared" si="0"/>
      </c>
      <c r="H41" s="123"/>
      <c r="I41" s="123"/>
      <c r="J41" s="51">
        <f>IF(D41="","",リスト!$B$9)</f>
      </c>
      <c r="K41" s="132"/>
      <c r="L41" s="130"/>
      <c r="M41" s="133"/>
      <c r="N41" s="130"/>
      <c r="O41" s="130"/>
      <c r="P41" s="131"/>
      <c r="Q41" s="123"/>
      <c r="R41" s="123"/>
      <c r="S41" s="123"/>
      <c r="T41" s="124"/>
      <c r="U41" s="49"/>
    </row>
    <row r="42" spans="2:21" ht="13.5">
      <c r="B42" s="45">
        <v>30</v>
      </c>
      <c r="C42" s="50">
        <f t="shared" si="1"/>
      </c>
      <c r="D42" s="129"/>
      <c r="E42" s="130"/>
      <c r="F42" s="131"/>
      <c r="G42" s="123">
        <f t="shared" si="0"/>
      </c>
      <c r="H42" s="123"/>
      <c r="I42" s="123"/>
      <c r="J42" s="51">
        <f>IF(D42="","",リスト!$B$9)</f>
      </c>
      <c r="K42" s="132"/>
      <c r="L42" s="130"/>
      <c r="M42" s="133"/>
      <c r="N42" s="130"/>
      <c r="O42" s="130"/>
      <c r="P42" s="131"/>
      <c r="Q42" s="123"/>
      <c r="R42" s="123"/>
      <c r="S42" s="123"/>
      <c r="T42" s="124"/>
      <c r="U42" s="49"/>
    </row>
    <row r="43" spans="2:21" ht="13.5">
      <c r="B43" s="45">
        <v>31</v>
      </c>
      <c r="C43" s="50">
        <f t="shared" si="1"/>
      </c>
      <c r="D43" s="129"/>
      <c r="E43" s="130"/>
      <c r="F43" s="131"/>
      <c r="G43" s="123">
        <f t="shared" si="0"/>
      </c>
      <c r="H43" s="123"/>
      <c r="I43" s="123"/>
      <c r="J43" s="51">
        <f>IF(D43="","",リスト!$B$9)</f>
      </c>
      <c r="K43" s="132"/>
      <c r="L43" s="130"/>
      <c r="M43" s="133"/>
      <c r="N43" s="130"/>
      <c r="O43" s="130"/>
      <c r="P43" s="131"/>
      <c r="Q43" s="123"/>
      <c r="R43" s="123"/>
      <c r="S43" s="123"/>
      <c r="T43" s="124"/>
      <c r="U43" s="49"/>
    </row>
    <row r="44" spans="2:21" ht="13.5">
      <c r="B44" s="45">
        <v>32</v>
      </c>
      <c r="C44" s="50">
        <f t="shared" si="1"/>
      </c>
      <c r="D44" s="129"/>
      <c r="E44" s="130"/>
      <c r="F44" s="131"/>
      <c r="G44" s="123">
        <f t="shared" si="0"/>
      </c>
      <c r="H44" s="123"/>
      <c r="I44" s="123"/>
      <c r="J44" s="51">
        <f>IF(D44="","",リスト!$B$9)</f>
      </c>
      <c r="K44" s="132"/>
      <c r="L44" s="130"/>
      <c r="M44" s="133"/>
      <c r="N44" s="130"/>
      <c r="O44" s="130"/>
      <c r="P44" s="131"/>
      <c r="Q44" s="123"/>
      <c r="R44" s="123"/>
      <c r="S44" s="123"/>
      <c r="T44" s="124"/>
      <c r="U44" s="49"/>
    </row>
    <row r="45" spans="2:21" ht="13.5">
      <c r="B45" s="45">
        <v>33</v>
      </c>
      <c r="C45" s="50">
        <f t="shared" si="1"/>
      </c>
      <c r="D45" s="129"/>
      <c r="E45" s="130"/>
      <c r="F45" s="131"/>
      <c r="G45" s="123">
        <f t="shared" si="0"/>
      </c>
      <c r="H45" s="123"/>
      <c r="I45" s="123"/>
      <c r="J45" s="51">
        <f>IF(D45="","",リスト!$B$9)</f>
      </c>
      <c r="K45" s="132"/>
      <c r="L45" s="130"/>
      <c r="M45" s="133"/>
      <c r="N45" s="130"/>
      <c r="O45" s="130"/>
      <c r="P45" s="131"/>
      <c r="Q45" s="123"/>
      <c r="R45" s="123"/>
      <c r="S45" s="123"/>
      <c r="T45" s="124"/>
      <c r="U45" s="49"/>
    </row>
    <row r="46" spans="2:21" ht="13.5">
      <c r="B46" s="45">
        <v>34</v>
      </c>
      <c r="C46" s="50">
        <f t="shared" si="1"/>
      </c>
      <c r="D46" s="129"/>
      <c r="E46" s="130"/>
      <c r="F46" s="131"/>
      <c r="G46" s="123">
        <f t="shared" si="0"/>
      </c>
      <c r="H46" s="123"/>
      <c r="I46" s="123"/>
      <c r="J46" s="51">
        <f>IF(D46="","",リスト!$B$9)</f>
      </c>
      <c r="K46" s="132"/>
      <c r="L46" s="130"/>
      <c r="M46" s="133"/>
      <c r="N46" s="130"/>
      <c r="O46" s="130"/>
      <c r="P46" s="131"/>
      <c r="Q46" s="123"/>
      <c r="R46" s="123"/>
      <c r="S46" s="123"/>
      <c r="T46" s="124"/>
      <c r="U46" s="49"/>
    </row>
    <row r="47" spans="2:21" ht="13.5">
      <c r="B47" s="45">
        <v>35</v>
      </c>
      <c r="C47" s="50">
        <f t="shared" si="1"/>
      </c>
      <c r="D47" s="129"/>
      <c r="E47" s="130"/>
      <c r="F47" s="131"/>
      <c r="G47" s="123">
        <f t="shared" si="0"/>
      </c>
      <c r="H47" s="123"/>
      <c r="I47" s="123"/>
      <c r="J47" s="51">
        <f>IF(D47="","",リスト!$B$9)</f>
      </c>
      <c r="K47" s="132"/>
      <c r="L47" s="130"/>
      <c r="M47" s="133"/>
      <c r="N47" s="130"/>
      <c r="O47" s="130"/>
      <c r="P47" s="131"/>
      <c r="Q47" s="123"/>
      <c r="R47" s="123"/>
      <c r="S47" s="123"/>
      <c r="T47" s="124"/>
      <c r="U47" s="49"/>
    </row>
    <row r="48" spans="2:21" ht="13.5">
      <c r="B48" s="45">
        <v>36</v>
      </c>
      <c r="C48" s="50">
        <f t="shared" si="1"/>
      </c>
      <c r="D48" s="129"/>
      <c r="E48" s="130"/>
      <c r="F48" s="131"/>
      <c r="G48" s="123">
        <f t="shared" si="0"/>
      </c>
      <c r="H48" s="123"/>
      <c r="I48" s="123"/>
      <c r="J48" s="51">
        <f>IF(D48="","",リスト!$B$9)</f>
      </c>
      <c r="K48" s="132"/>
      <c r="L48" s="130"/>
      <c r="M48" s="133"/>
      <c r="N48" s="130"/>
      <c r="O48" s="130"/>
      <c r="P48" s="131"/>
      <c r="Q48" s="123"/>
      <c r="R48" s="123"/>
      <c r="S48" s="123"/>
      <c r="T48" s="124"/>
      <c r="U48" s="49"/>
    </row>
    <row r="49" spans="2:21" ht="13.5">
      <c r="B49" s="45">
        <v>37</v>
      </c>
      <c r="C49" s="50">
        <f t="shared" si="1"/>
      </c>
      <c r="D49" s="129"/>
      <c r="E49" s="130"/>
      <c r="F49" s="131"/>
      <c r="G49" s="123">
        <f t="shared" si="0"/>
      </c>
      <c r="H49" s="123"/>
      <c r="I49" s="123"/>
      <c r="J49" s="51">
        <f>IF(D49="","",リスト!$B$9)</f>
      </c>
      <c r="K49" s="132"/>
      <c r="L49" s="130"/>
      <c r="M49" s="133"/>
      <c r="N49" s="130"/>
      <c r="O49" s="130"/>
      <c r="P49" s="131"/>
      <c r="Q49" s="123"/>
      <c r="R49" s="123"/>
      <c r="S49" s="123"/>
      <c r="T49" s="124"/>
      <c r="U49" s="49"/>
    </row>
    <row r="50" spans="2:21" ht="13.5">
      <c r="B50" s="45">
        <v>38</v>
      </c>
      <c r="C50" s="50">
        <f t="shared" si="1"/>
      </c>
      <c r="D50" s="129"/>
      <c r="E50" s="130"/>
      <c r="F50" s="131"/>
      <c r="G50" s="123">
        <f t="shared" si="0"/>
      </c>
      <c r="H50" s="123"/>
      <c r="I50" s="123"/>
      <c r="J50" s="51">
        <f>IF(D50="","",リスト!$B$9)</f>
      </c>
      <c r="K50" s="132"/>
      <c r="L50" s="130"/>
      <c r="M50" s="133"/>
      <c r="N50" s="130"/>
      <c r="O50" s="130"/>
      <c r="P50" s="131"/>
      <c r="Q50" s="123"/>
      <c r="R50" s="123"/>
      <c r="S50" s="123"/>
      <c r="T50" s="124"/>
      <c r="U50" s="49"/>
    </row>
    <row r="51" spans="2:21" ht="13.5">
      <c r="B51" s="45">
        <v>39</v>
      </c>
      <c r="C51" s="50">
        <f t="shared" si="1"/>
      </c>
      <c r="D51" s="129"/>
      <c r="E51" s="130"/>
      <c r="F51" s="131"/>
      <c r="G51" s="123">
        <f t="shared" si="0"/>
      </c>
      <c r="H51" s="123"/>
      <c r="I51" s="123"/>
      <c r="J51" s="51">
        <f>IF(D51="","",リスト!$B$9)</f>
      </c>
      <c r="K51" s="132"/>
      <c r="L51" s="130"/>
      <c r="M51" s="133"/>
      <c r="N51" s="130"/>
      <c r="O51" s="130"/>
      <c r="P51" s="131"/>
      <c r="Q51" s="123"/>
      <c r="R51" s="123"/>
      <c r="S51" s="123"/>
      <c r="T51" s="124"/>
      <c r="U51" s="49"/>
    </row>
    <row r="52" spans="2:21" ht="13.5">
      <c r="B52" s="45">
        <v>40</v>
      </c>
      <c r="C52" s="50">
        <f t="shared" si="1"/>
      </c>
      <c r="D52" s="129"/>
      <c r="E52" s="130"/>
      <c r="F52" s="131"/>
      <c r="G52" s="123">
        <f t="shared" si="0"/>
      </c>
      <c r="H52" s="123"/>
      <c r="I52" s="123"/>
      <c r="J52" s="51">
        <f>IF(D52="","",リスト!$B$9)</f>
      </c>
      <c r="K52" s="132"/>
      <c r="L52" s="130"/>
      <c r="M52" s="133"/>
      <c r="N52" s="130"/>
      <c r="O52" s="130"/>
      <c r="P52" s="131"/>
      <c r="Q52" s="123"/>
      <c r="R52" s="123"/>
      <c r="S52" s="123"/>
      <c r="T52" s="124"/>
      <c r="U52" s="49"/>
    </row>
    <row r="53" spans="2:21" ht="13.5">
      <c r="B53" s="45">
        <v>41</v>
      </c>
      <c r="C53" s="50">
        <f t="shared" si="1"/>
      </c>
      <c r="D53" s="129"/>
      <c r="E53" s="130"/>
      <c r="F53" s="131"/>
      <c r="G53" s="123">
        <f t="shared" si="0"/>
      </c>
      <c r="H53" s="123"/>
      <c r="I53" s="123"/>
      <c r="J53" s="51">
        <f>IF(D53="","",リスト!$B$9)</f>
      </c>
      <c r="K53" s="132"/>
      <c r="L53" s="130"/>
      <c r="M53" s="133"/>
      <c r="N53" s="130"/>
      <c r="O53" s="130"/>
      <c r="P53" s="131"/>
      <c r="Q53" s="123"/>
      <c r="R53" s="123"/>
      <c r="S53" s="123"/>
      <c r="T53" s="124"/>
      <c r="U53" s="49"/>
    </row>
    <row r="54" spans="2:21" ht="13.5">
      <c r="B54" s="45">
        <v>42</v>
      </c>
      <c r="C54" s="50">
        <f t="shared" si="1"/>
      </c>
      <c r="D54" s="129"/>
      <c r="E54" s="130"/>
      <c r="F54" s="131"/>
      <c r="G54" s="123">
        <f t="shared" si="0"/>
      </c>
      <c r="H54" s="123"/>
      <c r="I54" s="123"/>
      <c r="J54" s="51">
        <f>IF(D54="","",リスト!$B$9)</f>
      </c>
      <c r="K54" s="132"/>
      <c r="L54" s="130"/>
      <c r="M54" s="133"/>
      <c r="N54" s="130"/>
      <c r="O54" s="130"/>
      <c r="P54" s="131"/>
      <c r="Q54" s="123"/>
      <c r="R54" s="123"/>
      <c r="S54" s="123"/>
      <c r="T54" s="124"/>
      <c r="U54" s="49"/>
    </row>
    <row r="55" spans="2:21" ht="13.5">
      <c r="B55" s="45">
        <v>43</v>
      </c>
      <c r="C55" s="50">
        <f t="shared" si="1"/>
      </c>
      <c r="D55" s="129"/>
      <c r="E55" s="130"/>
      <c r="F55" s="131"/>
      <c r="G55" s="123">
        <f t="shared" si="0"/>
      </c>
      <c r="H55" s="123"/>
      <c r="I55" s="123"/>
      <c r="J55" s="51">
        <f>IF(D55="","",リスト!$B$9)</f>
      </c>
      <c r="K55" s="132"/>
      <c r="L55" s="130"/>
      <c r="M55" s="133"/>
      <c r="N55" s="130"/>
      <c r="O55" s="130"/>
      <c r="P55" s="131"/>
      <c r="Q55" s="123"/>
      <c r="R55" s="123"/>
      <c r="S55" s="123"/>
      <c r="T55" s="124"/>
      <c r="U55" s="49"/>
    </row>
    <row r="56" spans="2:21" ht="13.5">
      <c r="B56" s="45">
        <v>44</v>
      </c>
      <c r="C56" s="50">
        <f t="shared" si="1"/>
      </c>
      <c r="D56" s="129"/>
      <c r="E56" s="130"/>
      <c r="F56" s="131"/>
      <c r="G56" s="123">
        <f t="shared" si="0"/>
      </c>
      <c r="H56" s="123"/>
      <c r="I56" s="123"/>
      <c r="J56" s="51">
        <f>IF(D56="","",リスト!$B$9)</f>
      </c>
      <c r="K56" s="132"/>
      <c r="L56" s="130"/>
      <c r="M56" s="133"/>
      <c r="N56" s="130"/>
      <c r="O56" s="130"/>
      <c r="P56" s="131"/>
      <c r="Q56" s="123"/>
      <c r="R56" s="123"/>
      <c r="S56" s="123"/>
      <c r="T56" s="124"/>
      <c r="U56" s="49"/>
    </row>
    <row r="57" spans="2:21" ht="13.5">
      <c r="B57" s="45">
        <v>45</v>
      </c>
      <c r="C57" s="50">
        <f t="shared" si="1"/>
      </c>
      <c r="D57" s="129"/>
      <c r="E57" s="130"/>
      <c r="F57" s="131"/>
      <c r="G57" s="123">
        <f t="shared" si="0"/>
      </c>
      <c r="H57" s="123"/>
      <c r="I57" s="123"/>
      <c r="J57" s="51">
        <f>IF(D57="","",リスト!$B$9)</f>
      </c>
      <c r="K57" s="132"/>
      <c r="L57" s="130"/>
      <c r="M57" s="133"/>
      <c r="N57" s="130"/>
      <c r="O57" s="130"/>
      <c r="P57" s="131"/>
      <c r="Q57" s="123"/>
      <c r="R57" s="123"/>
      <c r="S57" s="123"/>
      <c r="T57" s="124"/>
      <c r="U57" s="49"/>
    </row>
    <row r="58" spans="2:21" ht="13.5">
      <c r="B58" s="45">
        <v>46</v>
      </c>
      <c r="C58" s="50">
        <f t="shared" si="1"/>
      </c>
      <c r="D58" s="129"/>
      <c r="E58" s="130"/>
      <c r="F58" s="131"/>
      <c r="G58" s="123">
        <f t="shared" si="0"/>
      </c>
      <c r="H58" s="123"/>
      <c r="I58" s="123"/>
      <c r="J58" s="51">
        <f>IF(D58="","",リスト!$B$9)</f>
      </c>
      <c r="K58" s="132"/>
      <c r="L58" s="130"/>
      <c r="M58" s="133"/>
      <c r="N58" s="130"/>
      <c r="O58" s="130"/>
      <c r="P58" s="131"/>
      <c r="Q58" s="123"/>
      <c r="R58" s="123"/>
      <c r="S58" s="123"/>
      <c r="T58" s="124"/>
      <c r="U58" s="49"/>
    </row>
    <row r="59" spans="2:21" ht="13.5">
      <c r="B59" s="45">
        <v>47</v>
      </c>
      <c r="C59" s="50">
        <f t="shared" si="1"/>
      </c>
      <c r="D59" s="129"/>
      <c r="E59" s="130"/>
      <c r="F59" s="131"/>
      <c r="G59" s="123">
        <f t="shared" si="0"/>
      </c>
      <c r="H59" s="123"/>
      <c r="I59" s="123"/>
      <c r="J59" s="51">
        <f>IF(D59="","",リスト!$B$9)</f>
      </c>
      <c r="K59" s="132"/>
      <c r="L59" s="130"/>
      <c r="M59" s="133"/>
      <c r="N59" s="130"/>
      <c r="O59" s="130"/>
      <c r="P59" s="131"/>
      <c r="Q59" s="123"/>
      <c r="R59" s="123"/>
      <c r="S59" s="123"/>
      <c r="T59" s="124"/>
      <c r="U59" s="49"/>
    </row>
    <row r="60" spans="1:21" ht="13.5">
      <c r="A60" s="43"/>
      <c r="B60" s="46">
        <v>48</v>
      </c>
      <c r="C60" s="50">
        <f t="shared" si="1"/>
      </c>
      <c r="D60" s="129"/>
      <c r="E60" s="130"/>
      <c r="F60" s="131"/>
      <c r="G60" s="123">
        <f t="shared" si="0"/>
      </c>
      <c r="H60" s="123"/>
      <c r="I60" s="123"/>
      <c r="J60" s="51">
        <f>IF(D60="","",リスト!$B$9)</f>
      </c>
      <c r="K60" s="132"/>
      <c r="L60" s="130"/>
      <c r="M60" s="133"/>
      <c r="N60" s="130"/>
      <c r="O60" s="130"/>
      <c r="P60" s="131"/>
      <c r="Q60" s="123"/>
      <c r="R60" s="123"/>
      <c r="S60" s="123"/>
      <c r="T60" s="124"/>
      <c r="U60" s="49"/>
    </row>
    <row r="61" spans="1:21" ht="13.5">
      <c r="A61" s="43"/>
      <c r="B61" s="46">
        <v>49</v>
      </c>
      <c r="C61" s="50">
        <f t="shared" si="1"/>
      </c>
      <c r="D61" s="129"/>
      <c r="E61" s="130"/>
      <c r="F61" s="131"/>
      <c r="G61" s="123">
        <f t="shared" si="0"/>
      </c>
      <c r="H61" s="123"/>
      <c r="I61" s="123"/>
      <c r="J61" s="51">
        <f>IF(D61="","",リスト!$B$9)</f>
      </c>
      <c r="K61" s="132"/>
      <c r="L61" s="130"/>
      <c r="M61" s="133"/>
      <c r="N61" s="130"/>
      <c r="O61" s="130"/>
      <c r="P61" s="131"/>
      <c r="Q61" s="123"/>
      <c r="R61" s="123"/>
      <c r="S61" s="123"/>
      <c r="T61" s="124"/>
      <c r="U61" s="49"/>
    </row>
    <row r="62" spans="1:21" ht="14.25" thickBot="1">
      <c r="A62" s="43"/>
      <c r="B62" s="47">
        <v>50</v>
      </c>
      <c r="C62" s="105">
        <f t="shared" si="1"/>
      </c>
      <c r="D62" s="173"/>
      <c r="E62" s="154"/>
      <c r="F62" s="155"/>
      <c r="G62" s="125">
        <f t="shared" si="0"/>
      </c>
      <c r="H62" s="125"/>
      <c r="I62" s="125"/>
      <c r="J62" s="106">
        <f>IF(D62="","",リスト!$B$9)</f>
      </c>
      <c r="K62" s="153"/>
      <c r="L62" s="154"/>
      <c r="M62" s="174"/>
      <c r="N62" s="154"/>
      <c r="O62" s="154"/>
      <c r="P62" s="155"/>
      <c r="Q62" s="125"/>
      <c r="R62" s="125"/>
      <c r="S62" s="125"/>
      <c r="T62" s="126"/>
      <c r="U62" s="49"/>
    </row>
    <row r="63" spans="3:20" ht="13.5">
      <c r="C63" s="119"/>
      <c r="D63" s="119"/>
      <c r="E63" s="119"/>
      <c r="F63" s="119"/>
      <c r="G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3:20" ht="13.5">
      <c r="C64" s="119"/>
      <c r="D64" s="119"/>
      <c r="E64" s="119"/>
      <c r="F64" s="119"/>
      <c r="G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3:20" ht="13.5">
      <c r="C65" s="119"/>
      <c r="D65" s="119"/>
      <c r="E65" s="119"/>
      <c r="F65" s="119"/>
      <c r="G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3:20" ht="13.5">
      <c r="C66" s="119"/>
      <c r="D66" s="119"/>
      <c r="E66" s="119"/>
      <c r="F66" s="119"/>
      <c r="G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3:20" ht="13.5">
      <c r="C67" s="119"/>
      <c r="D67" s="119"/>
      <c r="E67" s="119"/>
      <c r="F67" s="119"/>
      <c r="G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</sheetData>
  <sheetProtection/>
  <mergeCells count="369">
    <mergeCell ref="J6:T6"/>
    <mergeCell ref="D61:F61"/>
    <mergeCell ref="G61:I61"/>
    <mergeCell ref="K61:M61"/>
    <mergeCell ref="N61:P61"/>
    <mergeCell ref="D62:F62"/>
    <mergeCell ref="G62:I62"/>
    <mergeCell ref="K62:M62"/>
    <mergeCell ref="N62:P62"/>
    <mergeCell ref="D59:F59"/>
    <mergeCell ref="G59:I59"/>
    <mergeCell ref="K59:M59"/>
    <mergeCell ref="N59:P59"/>
    <mergeCell ref="D60:F60"/>
    <mergeCell ref="G60:I60"/>
    <mergeCell ref="K60:M60"/>
    <mergeCell ref="N60:P60"/>
    <mergeCell ref="D57:F57"/>
    <mergeCell ref="G57:I57"/>
    <mergeCell ref="K57:M57"/>
    <mergeCell ref="N57:P57"/>
    <mergeCell ref="D58:F58"/>
    <mergeCell ref="G58:I58"/>
    <mergeCell ref="K58:M58"/>
    <mergeCell ref="N58:P58"/>
    <mergeCell ref="D55:F55"/>
    <mergeCell ref="G55:I55"/>
    <mergeCell ref="K55:M55"/>
    <mergeCell ref="N55:P55"/>
    <mergeCell ref="D56:F56"/>
    <mergeCell ref="G56:I56"/>
    <mergeCell ref="K56:M56"/>
    <mergeCell ref="N56:P56"/>
    <mergeCell ref="D53:F53"/>
    <mergeCell ref="G53:I53"/>
    <mergeCell ref="K53:M53"/>
    <mergeCell ref="N53:P53"/>
    <mergeCell ref="D54:F54"/>
    <mergeCell ref="G54:I54"/>
    <mergeCell ref="K54:M54"/>
    <mergeCell ref="N54:P54"/>
    <mergeCell ref="D51:F51"/>
    <mergeCell ref="G51:I51"/>
    <mergeCell ref="K51:M51"/>
    <mergeCell ref="N51:P51"/>
    <mergeCell ref="D52:F52"/>
    <mergeCell ref="G52:I52"/>
    <mergeCell ref="K52:M52"/>
    <mergeCell ref="N52:P52"/>
    <mergeCell ref="D49:F49"/>
    <mergeCell ref="G49:I49"/>
    <mergeCell ref="K49:M49"/>
    <mergeCell ref="N49:P49"/>
    <mergeCell ref="D50:F50"/>
    <mergeCell ref="G50:I50"/>
    <mergeCell ref="K50:M50"/>
    <mergeCell ref="N50:P50"/>
    <mergeCell ref="D47:F47"/>
    <mergeCell ref="G47:I47"/>
    <mergeCell ref="K47:M47"/>
    <mergeCell ref="N47:P47"/>
    <mergeCell ref="D48:F48"/>
    <mergeCell ref="G48:I48"/>
    <mergeCell ref="K48:M48"/>
    <mergeCell ref="N48:P48"/>
    <mergeCell ref="D45:F45"/>
    <mergeCell ref="G45:I45"/>
    <mergeCell ref="K45:M45"/>
    <mergeCell ref="N45:P45"/>
    <mergeCell ref="D46:F46"/>
    <mergeCell ref="G46:I46"/>
    <mergeCell ref="K46:M46"/>
    <mergeCell ref="N46:P46"/>
    <mergeCell ref="D43:F43"/>
    <mergeCell ref="G43:I43"/>
    <mergeCell ref="K43:M43"/>
    <mergeCell ref="N43:P43"/>
    <mergeCell ref="D44:F44"/>
    <mergeCell ref="G44:I44"/>
    <mergeCell ref="K44:M44"/>
    <mergeCell ref="N44:P44"/>
    <mergeCell ref="D41:F41"/>
    <mergeCell ref="G41:I41"/>
    <mergeCell ref="K41:M41"/>
    <mergeCell ref="N41:P41"/>
    <mergeCell ref="D42:F42"/>
    <mergeCell ref="G42:I42"/>
    <mergeCell ref="K42:M42"/>
    <mergeCell ref="N42:P42"/>
    <mergeCell ref="D39:F39"/>
    <mergeCell ref="G39:I39"/>
    <mergeCell ref="K39:M39"/>
    <mergeCell ref="N39:P39"/>
    <mergeCell ref="D40:F40"/>
    <mergeCell ref="G40:I40"/>
    <mergeCell ref="K40:M40"/>
    <mergeCell ref="N40:P40"/>
    <mergeCell ref="D37:F37"/>
    <mergeCell ref="G37:I37"/>
    <mergeCell ref="K37:M37"/>
    <mergeCell ref="N37:P37"/>
    <mergeCell ref="D38:F38"/>
    <mergeCell ref="G38:I38"/>
    <mergeCell ref="K38:M38"/>
    <mergeCell ref="N38:P38"/>
    <mergeCell ref="D35:F35"/>
    <mergeCell ref="G35:I35"/>
    <mergeCell ref="K35:M35"/>
    <mergeCell ref="N35:P35"/>
    <mergeCell ref="D36:F36"/>
    <mergeCell ref="G36:I36"/>
    <mergeCell ref="K36:M36"/>
    <mergeCell ref="N36:P36"/>
    <mergeCell ref="D33:F33"/>
    <mergeCell ref="G33:I33"/>
    <mergeCell ref="K33:M33"/>
    <mergeCell ref="N33:P33"/>
    <mergeCell ref="D34:F34"/>
    <mergeCell ref="G34:I34"/>
    <mergeCell ref="K34:M34"/>
    <mergeCell ref="N34:P34"/>
    <mergeCell ref="D31:F31"/>
    <mergeCell ref="G31:I31"/>
    <mergeCell ref="K31:M31"/>
    <mergeCell ref="N31:P31"/>
    <mergeCell ref="D32:F32"/>
    <mergeCell ref="G32:I32"/>
    <mergeCell ref="K32:M32"/>
    <mergeCell ref="N32:P32"/>
    <mergeCell ref="D29:F29"/>
    <mergeCell ref="G29:I29"/>
    <mergeCell ref="K29:M29"/>
    <mergeCell ref="N29:P29"/>
    <mergeCell ref="D30:F30"/>
    <mergeCell ref="G30:I30"/>
    <mergeCell ref="K30:M30"/>
    <mergeCell ref="N30:P30"/>
    <mergeCell ref="D27:F27"/>
    <mergeCell ref="G27:I27"/>
    <mergeCell ref="K27:M27"/>
    <mergeCell ref="N27:P27"/>
    <mergeCell ref="D28:F28"/>
    <mergeCell ref="G28:I28"/>
    <mergeCell ref="K28:M28"/>
    <mergeCell ref="N28:P28"/>
    <mergeCell ref="D25:F25"/>
    <mergeCell ref="G25:I25"/>
    <mergeCell ref="K25:M25"/>
    <mergeCell ref="N25:P25"/>
    <mergeCell ref="D26:F26"/>
    <mergeCell ref="G26:I26"/>
    <mergeCell ref="K26:M26"/>
    <mergeCell ref="N26:P26"/>
    <mergeCell ref="D23:F23"/>
    <mergeCell ref="G23:I23"/>
    <mergeCell ref="K23:M23"/>
    <mergeCell ref="N23:P23"/>
    <mergeCell ref="D24:F24"/>
    <mergeCell ref="G24:I24"/>
    <mergeCell ref="K24:M24"/>
    <mergeCell ref="N24:P24"/>
    <mergeCell ref="D21:F21"/>
    <mergeCell ref="G21:I21"/>
    <mergeCell ref="K21:M21"/>
    <mergeCell ref="N21:P21"/>
    <mergeCell ref="D22:F22"/>
    <mergeCell ref="G22:I22"/>
    <mergeCell ref="K22:M22"/>
    <mergeCell ref="N22:P22"/>
    <mergeCell ref="D19:F19"/>
    <mergeCell ref="G19:I19"/>
    <mergeCell ref="K19:M19"/>
    <mergeCell ref="N19:P19"/>
    <mergeCell ref="D20:F20"/>
    <mergeCell ref="G20:I20"/>
    <mergeCell ref="K20:M20"/>
    <mergeCell ref="N20:P20"/>
    <mergeCell ref="D17:F17"/>
    <mergeCell ref="G17:I17"/>
    <mergeCell ref="K17:M17"/>
    <mergeCell ref="N17:P17"/>
    <mergeCell ref="D18:F18"/>
    <mergeCell ref="G18:I18"/>
    <mergeCell ref="K18:M18"/>
    <mergeCell ref="N18:P18"/>
    <mergeCell ref="B10:D10"/>
    <mergeCell ref="D15:F15"/>
    <mergeCell ref="G15:I15"/>
    <mergeCell ref="K15:M15"/>
    <mergeCell ref="N15:P15"/>
    <mergeCell ref="D16:F16"/>
    <mergeCell ref="G16:I16"/>
    <mergeCell ref="K16:M16"/>
    <mergeCell ref="N16:P16"/>
    <mergeCell ref="K13:M13"/>
    <mergeCell ref="N13:P13"/>
    <mergeCell ref="D12:F12"/>
    <mergeCell ref="G12:I12"/>
    <mergeCell ref="K12:M12"/>
    <mergeCell ref="N12:P12"/>
    <mergeCell ref="B2:D2"/>
    <mergeCell ref="E2:T2"/>
    <mergeCell ref="B3:D3"/>
    <mergeCell ref="E3:T3"/>
    <mergeCell ref="B4:D4"/>
    <mergeCell ref="E4:T4"/>
    <mergeCell ref="B5:D5"/>
    <mergeCell ref="B7:D7"/>
    <mergeCell ref="J7:L7"/>
    <mergeCell ref="B9:D9"/>
    <mergeCell ref="R9:S9"/>
    <mergeCell ref="F5:H5"/>
    <mergeCell ref="J5:T5"/>
    <mergeCell ref="E7:I7"/>
    <mergeCell ref="M7:T7"/>
    <mergeCell ref="F10:G10"/>
    <mergeCell ref="H10:J10"/>
    <mergeCell ref="L10:M10"/>
    <mergeCell ref="N10:P10"/>
    <mergeCell ref="R10:S10"/>
    <mergeCell ref="Q12:R12"/>
    <mergeCell ref="S12:T12"/>
    <mergeCell ref="Q13:R13"/>
    <mergeCell ref="S13:T13"/>
    <mergeCell ref="D14:F14"/>
    <mergeCell ref="G14:I14"/>
    <mergeCell ref="K14:M14"/>
    <mergeCell ref="N14:P14"/>
    <mergeCell ref="Q14:R14"/>
    <mergeCell ref="S14:T14"/>
    <mergeCell ref="D13:F13"/>
    <mergeCell ref="G13:I13"/>
    <mergeCell ref="Q15:R15"/>
    <mergeCell ref="S15:T15"/>
    <mergeCell ref="Q16:R16"/>
    <mergeCell ref="S16:T16"/>
    <mergeCell ref="Q17:R17"/>
    <mergeCell ref="S17:T17"/>
    <mergeCell ref="Q18:R18"/>
    <mergeCell ref="S18:T18"/>
    <mergeCell ref="Q19:R19"/>
    <mergeCell ref="S19:T19"/>
    <mergeCell ref="Q20:R20"/>
    <mergeCell ref="S20:T20"/>
    <mergeCell ref="Q21:R21"/>
    <mergeCell ref="S21:T21"/>
    <mergeCell ref="Q22:R22"/>
    <mergeCell ref="S22:T22"/>
    <mergeCell ref="Q23:R23"/>
    <mergeCell ref="S23:T23"/>
    <mergeCell ref="Q24:R24"/>
    <mergeCell ref="S24:T24"/>
    <mergeCell ref="Q25:R25"/>
    <mergeCell ref="S25:T25"/>
    <mergeCell ref="Q26:R26"/>
    <mergeCell ref="S26:T26"/>
    <mergeCell ref="Q27:R27"/>
    <mergeCell ref="S27:T27"/>
    <mergeCell ref="Q28:R28"/>
    <mergeCell ref="S28:T28"/>
    <mergeCell ref="Q29:R29"/>
    <mergeCell ref="S29:T29"/>
    <mergeCell ref="Q30:R30"/>
    <mergeCell ref="S30:T30"/>
    <mergeCell ref="Q31:R31"/>
    <mergeCell ref="S31:T31"/>
    <mergeCell ref="Q32:R32"/>
    <mergeCell ref="S32:T32"/>
    <mergeCell ref="Q33:R33"/>
    <mergeCell ref="S33:T33"/>
    <mergeCell ref="Q34:R34"/>
    <mergeCell ref="S34:T34"/>
    <mergeCell ref="Q35:R35"/>
    <mergeCell ref="S35:T35"/>
    <mergeCell ref="Q36:R36"/>
    <mergeCell ref="S36:T36"/>
    <mergeCell ref="Q37:R37"/>
    <mergeCell ref="S37:T37"/>
    <mergeCell ref="Q38:R38"/>
    <mergeCell ref="S38:T38"/>
    <mergeCell ref="Q39:R39"/>
    <mergeCell ref="S39:T39"/>
    <mergeCell ref="Q40:R40"/>
    <mergeCell ref="S40:T40"/>
    <mergeCell ref="Q41:R41"/>
    <mergeCell ref="S41:T41"/>
    <mergeCell ref="Q42:R42"/>
    <mergeCell ref="S42:T42"/>
    <mergeCell ref="Q43:R43"/>
    <mergeCell ref="S43:T43"/>
    <mergeCell ref="Q44:R44"/>
    <mergeCell ref="S44:T44"/>
    <mergeCell ref="Q45:R45"/>
    <mergeCell ref="S45:T45"/>
    <mergeCell ref="Q46:R46"/>
    <mergeCell ref="S46:T46"/>
    <mergeCell ref="Q47:R47"/>
    <mergeCell ref="S47:T47"/>
    <mergeCell ref="Q48:R48"/>
    <mergeCell ref="S48:T48"/>
    <mergeCell ref="Q49:R49"/>
    <mergeCell ref="S49:T49"/>
    <mergeCell ref="Q50:R50"/>
    <mergeCell ref="S50:T50"/>
    <mergeCell ref="Q51:R51"/>
    <mergeCell ref="S51:T51"/>
    <mergeCell ref="Q52:R52"/>
    <mergeCell ref="S52:T52"/>
    <mergeCell ref="Q53:R53"/>
    <mergeCell ref="S53:T53"/>
    <mergeCell ref="Q54:R54"/>
    <mergeCell ref="S54:T54"/>
    <mergeCell ref="Q55:R55"/>
    <mergeCell ref="S55:T55"/>
    <mergeCell ref="Q56:R56"/>
    <mergeCell ref="S56:T56"/>
    <mergeCell ref="S63:T63"/>
    <mergeCell ref="Q57:R57"/>
    <mergeCell ref="S57:T57"/>
    <mergeCell ref="Q58:R58"/>
    <mergeCell ref="S58:T58"/>
    <mergeCell ref="Q59:R59"/>
    <mergeCell ref="S59:T59"/>
    <mergeCell ref="Q60:R60"/>
    <mergeCell ref="S60:T60"/>
    <mergeCell ref="Q61:R61"/>
    <mergeCell ref="S61:T61"/>
    <mergeCell ref="Q62:R62"/>
    <mergeCell ref="S62:T62"/>
    <mergeCell ref="O65:P65"/>
    <mergeCell ref="Q63:R63"/>
    <mergeCell ref="F63:G63"/>
    <mergeCell ref="C64:E64"/>
    <mergeCell ref="F64:G64"/>
    <mergeCell ref="I64:J64"/>
    <mergeCell ref="K64:L64"/>
    <mergeCell ref="M64:N64"/>
    <mergeCell ref="O64:P64"/>
    <mergeCell ref="O63:P63"/>
    <mergeCell ref="K66:L66"/>
    <mergeCell ref="M66:N66"/>
    <mergeCell ref="O66:P66"/>
    <mergeCell ref="Q64:R64"/>
    <mergeCell ref="S64:T64"/>
    <mergeCell ref="C63:E63"/>
    <mergeCell ref="F65:G65"/>
    <mergeCell ref="I65:J65"/>
    <mergeCell ref="K65:L65"/>
    <mergeCell ref="M65:N65"/>
    <mergeCell ref="B1:T1"/>
    <mergeCell ref="C67:E67"/>
    <mergeCell ref="F67:G67"/>
    <mergeCell ref="I67:J67"/>
    <mergeCell ref="K67:L67"/>
    <mergeCell ref="I63:J63"/>
    <mergeCell ref="K63:L63"/>
    <mergeCell ref="M63:N63"/>
    <mergeCell ref="S65:T65"/>
    <mergeCell ref="C66:E66"/>
    <mergeCell ref="M67:N67"/>
    <mergeCell ref="O67:P67"/>
    <mergeCell ref="Q65:R65"/>
    <mergeCell ref="Q66:R66"/>
    <mergeCell ref="S66:T66"/>
    <mergeCell ref="C65:E65"/>
    <mergeCell ref="Q67:R67"/>
    <mergeCell ref="S67:T67"/>
    <mergeCell ref="F66:G66"/>
    <mergeCell ref="I66:J66"/>
  </mergeCells>
  <conditionalFormatting sqref="D14:F62">
    <cfRule type="cellIs" priority="2" dxfId="6" operator="equal" stopIfTrue="1">
      <formula>$D13</formula>
    </cfRule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4:C62 G14:J62">
    <cfRule type="expression" priority="1" dxfId="7" stopIfTrue="1">
      <formula>$D13=$D14</formula>
    </cfRule>
  </conditionalFormatting>
  <printOptions/>
  <pageMargins left="0.5905511811023623" right="0.5905511811023623" top="0.5118110236220472" bottom="0.5118110236220472" header="0.5118110236220472" footer="0.5118110236220472"/>
  <pageSetup horizontalDpi="200" verticalDpi="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00390625" style="48" bestFit="1" customWidth="1"/>
    <col min="2" max="2" width="5.375" style="0" customWidth="1"/>
    <col min="3" max="3" width="13.875" style="0" customWidth="1"/>
    <col min="4" max="4" width="4.125" style="0" customWidth="1"/>
    <col min="5" max="5" width="7.75390625" style="0" customWidth="1"/>
    <col min="6" max="6" width="5.00390625" style="48" customWidth="1"/>
    <col min="7" max="7" width="5.375" style="0" customWidth="1"/>
    <col min="8" max="8" width="13.875" style="0" customWidth="1"/>
    <col min="9" max="9" width="4.125" style="0" customWidth="1"/>
    <col min="10" max="10" width="7.75390625" style="0" customWidth="1"/>
    <col min="11" max="11" width="5.00390625" style="48" customWidth="1"/>
    <col min="12" max="12" width="5.375" style="0" customWidth="1"/>
    <col min="13" max="13" width="13.875" style="0" customWidth="1"/>
    <col min="14" max="14" width="4.125" style="0" customWidth="1"/>
    <col min="15" max="15" width="7.75390625" style="0" customWidth="1"/>
    <col min="16" max="16" width="5.00390625" style="48" customWidth="1"/>
    <col min="17" max="17" width="5.375" style="0" customWidth="1"/>
    <col min="18" max="18" width="13.875" style="0" customWidth="1"/>
    <col min="19" max="19" width="4.125" style="0" customWidth="1"/>
    <col min="20" max="20" width="7.75390625" style="0" customWidth="1"/>
    <col min="21" max="21" width="1.875" style="0" customWidth="1"/>
    <col min="22" max="22" width="7.25390625" style="0" customWidth="1"/>
    <col min="23" max="23" width="11.25390625" style="0" customWidth="1"/>
    <col min="24" max="24" width="7.50390625" style="0" customWidth="1"/>
  </cols>
  <sheetData>
    <row r="1" ht="6.75" customHeight="1" thickBot="1"/>
    <row r="2" spans="1:20" ht="13.5">
      <c r="A2" s="48">
        <v>1</v>
      </c>
      <c r="B2" s="54" t="s">
        <v>43</v>
      </c>
      <c r="C2" s="56" t="s">
        <v>44</v>
      </c>
      <c r="D2" s="177" t="s">
        <v>45</v>
      </c>
      <c r="E2" s="178"/>
      <c r="F2" s="48">
        <v>2</v>
      </c>
      <c r="G2" s="54" t="s">
        <v>43</v>
      </c>
      <c r="H2" s="56" t="s">
        <v>44</v>
      </c>
      <c r="I2" s="177"/>
      <c r="J2" s="178" t="s">
        <v>45</v>
      </c>
      <c r="K2" s="48">
        <v>3</v>
      </c>
      <c r="L2" s="54" t="s">
        <v>43</v>
      </c>
      <c r="M2" s="56" t="s">
        <v>44</v>
      </c>
      <c r="N2" s="63"/>
      <c r="O2" s="57" t="s">
        <v>45</v>
      </c>
      <c r="P2" s="48">
        <v>4</v>
      </c>
      <c r="Q2" s="54" t="s">
        <v>43</v>
      </c>
      <c r="R2" s="56" t="s">
        <v>44</v>
      </c>
      <c r="S2" s="63"/>
      <c r="T2" s="57" t="s">
        <v>45</v>
      </c>
    </row>
    <row r="3" spans="2:20" ht="22.5" customHeight="1">
      <c r="B3" s="58">
        <f>VLOOKUP(A2,'男子一覧'!$B$13:$P$62,2,0)</f>
        <v>0</v>
      </c>
      <c r="C3" s="59">
        <f>VLOOKUP(A2,'男子一覧'!$B$13:$P$62,3,0)</f>
        <v>0</v>
      </c>
      <c r="D3" s="175">
        <f>VLOOKUP(A2,'男子一覧'!$B$13:$P$62,6,0)</f>
      </c>
      <c r="E3" s="176"/>
      <c r="G3" s="58">
        <f>VLOOKUP(F2,'男子一覧'!$B$13:$P$62,2,0)</f>
        <v>0</v>
      </c>
      <c r="H3" s="59">
        <f>VLOOKUP(F2,'男子一覧'!$B$13:$P$62,3,0)</f>
        <v>0</v>
      </c>
      <c r="I3" s="175">
        <f>VLOOKUP(F2,'男子一覧'!$B$13:$P$62,6,0)</f>
      </c>
      <c r="J3" s="176"/>
      <c r="L3" s="58">
        <f>VLOOKUP(K2,'男子一覧'!$B$13:$P$62,2,0)</f>
        <v>0</v>
      </c>
      <c r="M3" s="59">
        <f>VLOOKUP(K2,'男子一覧'!$B$13:$P$62,3,0)</f>
        <v>0</v>
      </c>
      <c r="N3" s="64">
        <f>VLOOKUP(K2,'男子一覧'!$B$13:$P$62,6,0)</f>
      </c>
      <c r="O3" s="65"/>
      <c r="Q3" s="58">
        <f>VLOOKUP(P2,'男子一覧'!$B$13:$P$62,2,0)</f>
      </c>
      <c r="R3" s="59">
        <f>VLOOKUP(P2,'男子一覧'!$B$13:$P$62,3,0)</f>
        <v>0</v>
      </c>
      <c r="S3" s="64">
        <f>VLOOKUP(P2,'男子一覧'!$B$13:$P$62,6,0)</f>
      </c>
      <c r="T3" s="65"/>
    </row>
    <row r="4" spans="2:20" ht="27" customHeight="1" thickBot="1">
      <c r="B4" s="60" t="s">
        <v>47</v>
      </c>
      <c r="C4" s="61">
        <f>VLOOKUP(A2,'男子一覧'!$B$13:$P$62,10,0)</f>
        <v>0</v>
      </c>
      <c r="D4" s="53" t="s">
        <v>89</v>
      </c>
      <c r="E4" s="62">
        <f>VLOOKUP(A2,'男子一覧'!$B$13:$P$62,13,0)</f>
        <v>0</v>
      </c>
      <c r="G4" s="60" t="s">
        <v>113</v>
      </c>
      <c r="H4" s="61">
        <f>VLOOKUP(F2,'男子一覧'!$B$13:$P$62,10,0)</f>
        <v>0</v>
      </c>
      <c r="I4" s="53" t="s">
        <v>112</v>
      </c>
      <c r="J4" s="62">
        <f>VLOOKUP(F2,'男子一覧'!$B$13:$P$62,13,0)</f>
        <v>0</v>
      </c>
      <c r="L4" s="60" t="s">
        <v>113</v>
      </c>
      <c r="M4" s="61">
        <f>VLOOKUP(K2,'男子一覧'!$B$13:$P$62,10,0)</f>
        <v>0</v>
      </c>
      <c r="N4" s="53" t="s">
        <v>112</v>
      </c>
      <c r="O4" s="62">
        <f>VLOOKUP(K2,'男子一覧'!$B$13:$P$62,13,0)</f>
        <v>0</v>
      </c>
      <c r="Q4" s="60" t="s">
        <v>113</v>
      </c>
      <c r="R4" s="61">
        <f>VLOOKUP(P2,'男子一覧'!$B$13:$P$62,10,0)</f>
        <v>0</v>
      </c>
      <c r="S4" s="53" t="s">
        <v>112</v>
      </c>
      <c r="T4" s="62">
        <f>VLOOKUP(P2,'男子一覧'!$B$13:$P$62,13,0)</f>
        <v>0</v>
      </c>
    </row>
    <row r="5" spans="2:20" ht="18.75" customHeight="1" thickBot="1">
      <c r="B5" s="55"/>
      <c r="C5" s="55"/>
      <c r="D5" s="55"/>
      <c r="E5" s="55"/>
      <c r="F5" s="55"/>
      <c r="G5" s="55"/>
      <c r="H5" s="55"/>
      <c r="I5" s="55"/>
      <c r="J5" s="55"/>
      <c r="L5" s="55"/>
      <c r="M5" s="55"/>
      <c r="N5" s="55"/>
      <c r="O5" s="55"/>
      <c r="Q5" s="55"/>
      <c r="R5" s="55"/>
      <c r="S5" s="55"/>
      <c r="T5" s="55"/>
    </row>
    <row r="6" spans="1:20" ht="13.5">
      <c r="A6" s="48">
        <v>5</v>
      </c>
      <c r="B6" s="54" t="s">
        <v>43</v>
      </c>
      <c r="C6" s="56" t="s">
        <v>44</v>
      </c>
      <c r="D6" s="177" t="s">
        <v>45</v>
      </c>
      <c r="E6" s="178"/>
      <c r="F6" s="48">
        <v>6</v>
      </c>
      <c r="G6" s="54" t="s">
        <v>43</v>
      </c>
      <c r="H6" s="56" t="s">
        <v>44</v>
      </c>
      <c r="I6" s="177" t="s">
        <v>45</v>
      </c>
      <c r="J6" s="178"/>
      <c r="K6" s="48">
        <v>7</v>
      </c>
      <c r="L6" s="54" t="s">
        <v>43</v>
      </c>
      <c r="M6" s="56" t="s">
        <v>44</v>
      </c>
      <c r="N6" s="177" t="s">
        <v>45</v>
      </c>
      <c r="O6" s="178"/>
      <c r="P6" s="48">
        <v>8</v>
      </c>
      <c r="Q6" s="54" t="s">
        <v>43</v>
      </c>
      <c r="R6" s="56" t="s">
        <v>44</v>
      </c>
      <c r="S6" s="177" t="s">
        <v>45</v>
      </c>
      <c r="T6" s="178"/>
    </row>
    <row r="7" spans="2:20" ht="22.5" customHeight="1">
      <c r="B7" s="58">
        <f>VLOOKUP(A6,'男子一覧'!$B$13:$P$62,2,0)</f>
      </c>
      <c r="C7" s="59">
        <f>VLOOKUP(A6,'男子一覧'!$B$13:$P$62,3,0)</f>
        <v>0</v>
      </c>
      <c r="D7" s="175">
        <f>VLOOKUP(A6,'男子一覧'!$B$13:$P$62,6,0)</f>
      </c>
      <c r="E7" s="176"/>
      <c r="G7" s="58">
        <f>VLOOKUP(F6,'男子一覧'!$B$13:$P$62,2,0)</f>
      </c>
      <c r="H7" s="59">
        <f>VLOOKUP(F6,'男子一覧'!$B$13:$P$62,3,0)</f>
        <v>0</v>
      </c>
      <c r="I7" s="175">
        <f>VLOOKUP(F6,'男子一覧'!$B$13:$P$62,6,0)</f>
      </c>
      <c r="J7" s="176"/>
      <c r="L7" s="58">
        <f>VLOOKUP(K6,'男子一覧'!$B$13:$P$62,2,0)</f>
      </c>
      <c r="M7" s="59">
        <f>VLOOKUP(K6,'男子一覧'!$B$13:$P$62,3,0)</f>
        <v>0</v>
      </c>
      <c r="N7" s="175">
        <f>VLOOKUP(K6,'男子一覧'!$B$13:$P$62,6,0)</f>
      </c>
      <c r="O7" s="176"/>
      <c r="Q7" s="58">
        <f>VLOOKUP(P6,'男子一覧'!$B$13:$P$62,2,0)</f>
      </c>
      <c r="R7" s="59">
        <f>VLOOKUP(P6,'男子一覧'!$B$13:$P$62,3,0)</f>
        <v>0</v>
      </c>
      <c r="S7" s="175">
        <f>VLOOKUP(P6,'男子一覧'!$B$13:$P$62,6,0)</f>
      </c>
      <c r="T7" s="176"/>
    </row>
    <row r="8" spans="2:20" ht="26.25" customHeight="1" thickBot="1">
      <c r="B8" s="60" t="s">
        <v>113</v>
      </c>
      <c r="C8" s="61">
        <f>VLOOKUP(A6,'男子一覧'!$B$13:$P$62,10,0)</f>
        <v>0</v>
      </c>
      <c r="D8" s="53" t="s">
        <v>112</v>
      </c>
      <c r="E8" s="62">
        <f>VLOOKUP(A6,'男子一覧'!$B$13:$P$62,13,0)</f>
        <v>0</v>
      </c>
      <c r="G8" s="60" t="s">
        <v>113</v>
      </c>
      <c r="H8" s="61">
        <f>VLOOKUP(F6,'男子一覧'!$B$13:$P$62,10,0)</f>
        <v>0</v>
      </c>
      <c r="I8" s="53" t="s">
        <v>112</v>
      </c>
      <c r="J8" s="62">
        <f>VLOOKUP(F6,'男子一覧'!$B$13:$P$62,13,0)</f>
        <v>0</v>
      </c>
      <c r="L8" s="60" t="s">
        <v>113</v>
      </c>
      <c r="M8" s="61">
        <f>VLOOKUP(K6,'男子一覧'!$B$13:$P$62,10,0)</f>
        <v>0</v>
      </c>
      <c r="N8" s="53" t="s">
        <v>112</v>
      </c>
      <c r="O8" s="62">
        <f>VLOOKUP(K6,'男子一覧'!$B$13:$P$62,13,0)</f>
        <v>0</v>
      </c>
      <c r="Q8" s="60" t="s">
        <v>113</v>
      </c>
      <c r="R8" s="61">
        <f>VLOOKUP(P6,'男子一覧'!$B$13:$P$62,10,0)</f>
        <v>0</v>
      </c>
      <c r="S8" s="53" t="s">
        <v>112</v>
      </c>
      <c r="T8" s="62">
        <f>VLOOKUP(P6,'男子一覧'!$B$13:$P$62,13,0)</f>
        <v>0</v>
      </c>
    </row>
    <row r="9" spans="2:20" ht="18.75" customHeight="1" thickBot="1">
      <c r="B9" s="55"/>
      <c r="C9" s="55"/>
      <c r="D9" s="55"/>
      <c r="E9" s="55"/>
      <c r="G9" s="55"/>
      <c r="H9" s="55"/>
      <c r="I9" s="55"/>
      <c r="J9" s="55"/>
      <c r="L9" s="55"/>
      <c r="M9" s="55"/>
      <c r="N9" s="55"/>
      <c r="O9" s="55"/>
      <c r="Q9" s="55"/>
      <c r="R9" s="55"/>
      <c r="S9" s="55"/>
      <c r="T9" s="55"/>
    </row>
    <row r="10" spans="1:20" ht="13.5">
      <c r="A10" s="48">
        <v>9</v>
      </c>
      <c r="B10" s="54" t="s">
        <v>43</v>
      </c>
      <c r="C10" s="56" t="s">
        <v>44</v>
      </c>
      <c r="D10" s="177" t="s">
        <v>45</v>
      </c>
      <c r="E10" s="178"/>
      <c r="F10" s="48">
        <v>10</v>
      </c>
      <c r="G10" s="54" t="s">
        <v>43</v>
      </c>
      <c r="H10" s="56" t="s">
        <v>44</v>
      </c>
      <c r="I10" s="177" t="s">
        <v>45</v>
      </c>
      <c r="J10" s="178"/>
      <c r="K10" s="48">
        <v>11</v>
      </c>
      <c r="L10" s="54" t="s">
        <v>43</v>
      </c>
      <c r="M10" s="56" t="s">
        <v>44</v>
      </c>
      <c r="N10" s="177" t="s">
        <v>45</v>
      </c>
      <c r="O10" s="178"/>
      <c r="P10" s="48">
        <v>12</v>
      </c>
      <c r="Q10" s="54" t="s">
        <v>43</v>
      </c>
      <c r="R10" s="56" t="s">
        <v>44</v>
      </c>
      <c r="S10" s="177" t="s">
        <v>45</v>
      </c>
      <c r="T10" s="178"/>
    </row>
    <row r="11" spans="2:20" ht="22.5" customHeight="1">
      <c r="B11" s="58">
        <f>VLOOKUP(A10,'男子一覧'!$B$13:$P$62,2,0)</f>
      </c>
      <c r="C11" s="59">
        <f>VLOOKUP(A10,'男子一覧'!$B$13:$P$62,3,0)</f>
        <v>0</v>
      </c>
      <c r="D11" s="175">
        <f>VLOOKUP(A10,'男子一覧'!$B$13:$P$62,6,0)</f>
      </c>
      <c r="E11" s="176"/>
      <c r="G11" s="58">
        <f>VLOOKUP(F10,'男子一覧'!$B$13:$P$62,2,0)</f>
      </c>
      <c r="H11" s="59">
        <f>VLOOKUP(F10,'男子一覧'!$B$13:$P$62,3,0)</f>
        <v>0</v>
      </c>
      <c r="I11" s="175">
        <f>VLOOKUP(F10,'男子一覧'!$B$13:$P$62,6,0)</f>
      </c>
      <c r="J11" s="176"/>
      <c r="L11" s="58">
        <f>VLOOKUP(K10,'男子一覧'!$B$13:$P$62,2,0)</f>
      </c>
      <c r="M11" s="59">
        <f>VLOOKUP(K10,'男子一覧'!$B$13:$P$62,3,0)</f>
        <v>0</v>
      </c>
      <c r="N11" s="175">
        <f>VLOOKUP(K10,'男子一覧'!$B$13:$P$62,6,0)</f>
      </c>
      <c r="O11" s="176"/>
      <c r="Q11" s="58">
        <f>VLOOKUP(P10,'男子一覧'!$B$13:$P$62,2,0)</f>
      </c>
      <c r="R11" s="59">
        <f>VLOOKUP(P10,'男子一覧'!$B$13:$P$62,3,0)</f>
        <v>0</v>
      </c>
      <c r="S11" s="175">
        <f>VLOOKUP(P10,'男子一覧'!$B$13:$P$62,6,0)</f>
      </c>
      <c r="T11" s="176"/>
    </row>
    <row r="12" spans="2:20" ht="26.25" customHeight="1" thickBot="1">
      <c r="B12" s="60" t="s">
        <v>113</v>
      </c>
      <c r="C12" s="61">
        <f>VLOOKUP(A10,'男子一覧'!$B$13:$P$62,10,0)</f>
        <v>0</v>
      </c>
      <c r="D12" s="53" t="s">
        <v>112</v>
      </c>
      <c r="E12" s="62">
        <f>VLOOKUP(A10,'男子一覧'!$B$13:$P$62,13,0)</f>
        <v>0</v>
      </c>
      <c r="G12" s="60" t="s">
        <v>113</v>
      </c>
      <c r="H12" s="61">
        <f>VLOOKUP(F10,'男子一覧'!$B$13:$P$62,10,0)</f>
        <v>0</v>
      </c>
      <c r="I12" s="53" t="s">
        <v>112</v>
      </c>
      <c r="J12" s="62">
        <f>VLOOKUP(F10,'男子一覧'!$B$13:$P$62,13,0)</f>
        <v>0</v>
      </c>
      <c r="L12" s="60" t="s">
        <v>113</v>
      </c>
      <c r="M12" s="61">
        <f>VLOOKUP(K10,'男子一覧'!$B$13:$P$62,10,0)</f>
        <v>0</v>
      </c>
      <c r="N12" s="53" t="s">
        <v>112</v>
      </c>
      <c r="O12" s="62">
        <f>VLOOKUP(K10,'男子一覧'!$B$13:$P$62,13,0)</f>
        <v>0</v>
      </c>
      <c r="Q12" s="60" t="s">
        <v>113</v>
      </c>
      <c r="R12" s="61">
        <f>VLOOKUP(P10,'男子一覧'!$B$13:$P$62,10,0)</f>
        <v>0</v>
      </c>
      <c r="S12" s="53" t="s">
        <v>112</v>
      </c>
      <c r="T12" s="62">
        <f>VLOOKUP(P10,'男子一覧'!$B$13:$P$62,13,0)</f>
        <v>0</v>
      </c>
    </row>
    <row r="13" spans="2:20" ht="18.75" customHeight="1" thickBot="1">
      <c r="B13" s="55"/>
      <c r="C13" s="55"/>
      <c r="D13" s="55"/>
      <c r="E13" s="55"/>
      <c r="G13" s="55"/>
      <c r="H13" s="55"/>
      <c r="I13" s="55"/>
      <c r="J13" s="55"/>
      <c r="L13" s="55"/>
      <c r="M13" s="55"/>
      <c r="N13" s="55"/>
      <c r="O13" s="55"/>
      <c r="Q13" s="55"/>
      <c r="R13" s="55"/>
      <c r="S13" s="55"/>
      <c r="T13" s="55"/>
    </row>
    <row r="14" spans="1:20" ht="13.5">
      <c r="A14" s="48">
        <v>13</v>
      </c>
      <c r="B14" s="54" t="s">
        <v>43</v>
      </c>
      <c r="C14" s="56" t="s">
        <v>44</v>
      </c>
      <c r="D14" s="177" t="s">
        <v>45</v>
      </c>
      <c r="E14" s="178"/>
      <c r="F14" s="48">
        <v>14</v>
      </c>
      <c r="G14" s="54" t="s">
        <v>43</v>
      </c>
      <c r="H14" s="56" t="s">
        <v>44</v>
      </c>
      <c r="I14" s="177" t="s">
        <v>45</v>
      </c>
      <c r="J14" s="178"/>
      <c r="K14" s="48">
        <v>15</v>
      </c>
      <c r="L14" s="54" t="s">
        <v>43</v>
      </c>
      <c r="M14" s="56" t="s">
        <v>44</v>
      </c>
      <c r="N14" s="177" t="s">
        <v>45</v>
      </c>
      <c r="O14" s="178"/>
      <c r="P14" s="48">
        <v>16</v>
      </c>
      <c r="Q14" s="54" t="s">
        <v>43</v>
      </c>
      <c r="R14" s="56" t="s">
        <v>44</v>
      </c>
      <c r="S14" s="177" t="s">
        <v>45</v>
      </c>
      <c r="T14" s="178"/>
    </row>
    <row r="15" spans="2:20" ht="22.5" customHeight="1">
      <c r="B15" s="58">
        <f>VLOOKUP(A14,'男子一覧'!$B$13:$P$62,2,0)</f>
      </c>
      <c r="C15" s="59">
        <f>VLOOKUP(A14,'男子一覧'!$B$13:$P$62,3,0)</f>
        <v>0</v>
      </c>
      <c r="D15" s="175">
        <f>VLOOKUP(A14,'男子一覧'!$B$13:$P$62,6,0)</f>
      </c>
      <c r="E15" s="176"/>
      <c r="G15" s="58">
        <f>VLOOKUP(F14,'男子一覧'!$B$13:$P$62,2,0)</f>
      </c>
      <c r="H15" s="59">
        <f>VLOOKUP(F14,'男子一覧'!$B$13:$P$62,3,0)</f>
        <v>0</v>
      </c>
      <c r="I15" s="175">
        <f>VLOOKUP(F14,'男子一覧'!$B$13:$P$62,6,0)</f>
      </c>
      <c r="J15" s="176"/>
      <c r="L15" s="58">
        <f>VLOOKUP(K14,'男子一覧'!$B$13:$P$62,2,0)</f>
      </c>
      <c r="M15" s="59">
        <f>VLOOKUP(K14,'男子一覧'!$B$13:$P$62,3,0)</f>
        <v>0</v>
      </c>
      <c r="N15" s="175">
        <f>VLOOKUP(K14,'男子一覧'!$B$13:$P$62,6,0)</f>
      </c>
      <c r="O15" s="176"/>
      <c r="Q15" s="58">
        <f>VLOOKUP(P14,'男子一覧'!$B$13:$P$62,2,0)</f>
      </c>
      <c r="R15" s="59">
        <f>VLOOKUP(P14,'男子一覧'!$B$13:$P$62,3,0)</f>
        <v>0</v>
      </c>
      <c r="S15" s="175">
        <f>VLOOKUP(P14,'男子一覧'!$B$13:$P$62,6,0)</f>
      </c>
      <c r="T15" s="176"/>
    </row>
    <row r="16" spans="2:20" ht="26.25" customHeight="1" thickBot="1">
      <c r="B16" s="60" t="s">
        <v>113</v>
      </c>
      <c r="C16" s="61">
        <f>VLOOKUP(A14,'男子一覧'!$B$13:$P$62,10,0)</f>
        <v>0</v>
      </c>
      <c r="D16" s="53" t="s">
        <v>112</v>
      </c>
      <c r="E16" s="62">
        <f>VLOOKUP(A14,'男子一覧'!$B$13:$P$62,13,0)</f>
        <v>0</v>
      </c>
      <c r="G16" s="60" t="s">
        <v>113</v>
      </c>
      <c r="H16" s="61">
        <f>VLOOKUP(F14,'男子一覧'!$B$13:$P$62,10,0)</f>
        <v>0</v>
      </c>
      <c r="I16" s="53" t="s">
        <v>112</v>
      </c>
      <c r="J16" s="62">
        <f>VLOOKUP(F14,'男子一覧'!$B$13:$P$62,13,0)</f>
        <v>0</v>
      </c>
      <c r="L16" s="60" t="s">
        <v>113</v>
      </c>
      <c r="M16" s="61">
        <f>VLOOKUP(K14,'男子一覧'!$B$13:$P$62,10,0)</f>
        <v>0</v>
      </c>
      <c r="N16" s="53" t="s">
        <v>112</v>
      </c>
      <c r="O16" s="62">
        <f>VLOOKUP(K14,'男子一覧'!$B$13:$P$62,13,0)</f>
        <v>0</v>
      </c>
      <c r="Q16" s="60" t="s">
        <v>113</v>
      </c>
      <c r="R16" s="61">
        <f>VLOOKUP(P14,'男子一覧'!$B$13:$P$62,10,0)</f>
        <v>0</v>
      </c>
      <c r="S16" s="53" t="s">
        <v>112</v>
      </c>
      <c r="T16" s="62">
        <f>VLOOKUP(P14,'男子一覧'!$B$13:$P$62,13,0)</f>
        <v>0</v>
      </c>
    </row>
    <row r="17" spans="2:20" ht="18.75" customHeight="1" thickBot="1">
      <c r="B17" s="55"/>
      <c r="C17" s="55"/>
      <c r="D17" s="55"/>
      <c r="E17" s="55"/>
      <c r="G17" s="55"/>
      <c r="H17" s="55"/>
      <c r="I17" s="55"/>
      <c r="J17" s="55"/>
      <c r="L17" s="55"/>
      <c r="M17" s="55"/>
      <c r="N17" s="55"/>
      <c r="O17" s="55"/>
      <c r="Q17" s="55"/>
      <c r="R17" s="55"/>
      <c r="S17" s="55"/>
      <c r="T17" s="55"/>
    </row>
    <row r="18" spans="1:20" ht="13.5">
      <c r="A18" s="48">
        <v>17</v>
      </c>
      <c r="B18" s="54" t="s">
        <v>43</v>
      </c>
      <c r="C18" s="56" t="s">
        <v>44</v>
      </c>
      <c r="D18" s="177" t="s">
        <v>45</v>
      </c>
      <c r="E18" s="178"/>
      <c r="F18" s="48">
        <v>18</v>
      </c>
      <c r="G18" s="54" t="s">
        <v>43</v>
      </c>
      <c r="H18" s="56" t="s">
        <v>44</v>
      </c>
      <c r="I18" s="177" t="s">
        <v>45</v>
      </c>
      <c r="J18" s="178"/>
      <c r="K18" s="48">
        <v>19</v>
      </c>
      <c r="L18" s="54" t="s">
        <v>43</v>
      </c>
      <c r="M18" s="56" t="s">
        <v>44</v>
      </c>
      <c r="N18" s="177" t="s">
        <v>45</v>
      </c>
      <c r="O18" s="178"/>
      <c r="P18" s="48">
        <v>20</v>
      </c>
      <c r="Q18" s="54" t="s">
        <v>43</v>
      </c>
      <c r="R18" s="56" t="s">
        <v>44</v>
      </c>
      <c r="S18" s="177" t="s">
        <v>45</v>
      </c>
      <c r="T18" s="178"/>
    </row>
    <row r="19" spans="2:20" ht="22.5" customHeight="1">
      <c r="B19" s="58">
        <f>VLOOKUP(A18,'男子一覧'!$B$13:$P$62,2,0)</f>
      </c>
      <c r="C19" s="59">
        <f>VLOOKUP(A18,'男子一覧'!$B$13:$P$62,3,0)</f>
        <v>0</v>
      </c>
      <c r="D19" s="175">
        <f>VLOOKUP(A18,'男子一覧'!$B$13:$P$62,6,0)</f>
      </c>
      <c r="E19" s="176"/>
      <c r="G19" s="58">
        <f>VLOOKUP(F18,'男子一覧'!$B$13:$P$62,2,0)</f>
      </c>
      <c r="H19" s="59">
        <f>VLOOKUP(F18,'男子一覧'!$B$13:$P$62,3,0)</f>
        <v>0</v>
      </c>
      <c r="I19" s="175">
        <f>VLOOKUP(F18,'男子一覧'!$B$13:$P$62,6,0)</f>
      </c>
      <c r="J19" s="176"/>
      <c r="L19" s="58">
        <f>VLOOKUP(K18,'男子一覧'!$B$13:$P$62,2,0)</f>
      </c>
      <c r="M19" s="59">
        <f>VLOOKUP(K18,'男子一覧'!$B$13:$P$62,3,0)</f>
        <v>0</v>
      </c>
      <c r="N19" s="175">
        <f>VLOOKUP(K18,'男子一覧'!$B$13:$P$62,6,0)</f>
      </c>
      <c r="O19" s="176"/>
      <c r="Q19" s="58">
        <f>VLOOKUP(P18,'男子一覧'!$B$13:$P$62,2,0)</f>
      </c>
      <c r="R19" s="59">
        <f>VLOOKUP(P18,'男子一覧'!$B$13:$P$62,3,0)</f>
        <v>0</v>
      </c>
      <c r="S19" s="175">
        <f>VLOOKUP(P18,'男子一覧'!$B$13:$P$62,6,0)</f>
      </c>
      <c r="T19" s="176"/>
    </row>
    <row r="20" spans="2:20" ht="26.25" customHeight="1" thickBot="1">
      <c r="B20" s="60" t="s">
        <v>113</v>
      </c>
      <c r="C20" s="61">
        <f>VLOOKUP(A18,'男子一覧'!$B$13:$P$62,10,0)</f>
        <v>0</v>
      </c>
      <c r="D20" s="53" t="s">
        <v>112</v>
      </c>
      <c r="E20" s="62">
        <f>VLOOKUP(A18,'男子一覧'!$B$13:$P$62,13,0)</f>
        <v>0</v>
      </c>
      <c r="G20" s="60" t="s">
        <v>113</v>
      </c>
      <c r="H20" s="61">
        <f>VLOOKUP(F18,'男子一覧'!$B$13:$P$62,10,0)</f>
        <v>0</v>
      </c>
      <c r="I20" s="53" t="s">
        <v>112</v>
      </c>
      <c r="J20" s="62">
        <f>VLOOKUP(F18,'男子一覧'!$B$13:$P$62,13,0)</f>
        <v>0</v>
      </c>
      <c r="L20" s="60" t="s">
        <v>113</v>
      </c>
      <c r="M20" s="61">
        <f>VLOOKUP(K18,'男子一覧'!$B$13:$P$62,10,0)</f>
        <v>0</v>
      </c>
      <c r="N20" s="53" t="s">
        <v>112</v>
      </c>
      <c r="O20" s="62">
        <f>VLOOKUP(K18,'男子一覧'!$B$13:$P$62,13,0)</f>
        <v>0</v>
      </c>
      <c r="Q20" s="60" t="s">
        <v>113</v>
      </c>
      <c r="R20" s="61">
        <f>VLOOKUP(P18,'男子一覧'!$B$13:$P$62,10,0)</f>
        <v>0</v>
      </c>
      <c r="S20" s="53" t="s">
        <v>112</v>
      </c>
      <c r="T20" s="62">
        <f>VLOOKUP(P18,'男子一覧'!$B$13:$P$62,13,0)</f>
        <v>0</v>
      </c>
    </row>
    <row r="21" spans="2:20" ht="18.75" customHeight="1" thickBot="1">
      <c r="B21" s="55"/>
      <c r="C21" s="55"/>
      <c r="D21" s="55"/>
      <c r="E21" s="55"/>
      <c r="G21" s="55"/>
      <c r="H21" s="55"/>
      <c r="I21" s="55"/>
      <c r="J21" s="55"/>
      <c r="L21" s="55"/>
      <c r="M21" s="55"/>
      <c r="N21" s="55"/>
      <c r="O21" s="55"/>
      <c r="Q21" s="55"/>
      <c r="R21" s="55"/>
      <c r="S21" s="55"/>
      <c r="T21" s="55"/>
    </row>
    <row r="22" spans="1:20" ht="13.5">
      <c r="A22" s="48">
        <v>21</v>
      </c>
      <c r="B22" s="54" t="s">
        <v>43</v>
      </c>
      <c r="C22" s="56" t="s">
        <v>44</v>
      </c>
      <c r="D22" s="177" t="s">
        <v>45</v>
      </c>
      <c r="E22" s="178"/>
      <c r="F22" s="48">
        <v>22</v>
      </c>
      <c r="G22" s="54" t="s">
        <v>43</v>
      </c>
      <c r="H22" s="56" t="s">
        <v>44</v>
      </c>
      <c r="I22" s="177" t="s">
        <v>45</v>
      </c>
      <c r="J22" s="178"/>
      <c r="K22" s="48">
        <v>23</v>
      </c>
      <c r="L22" s="54" t="s">
        <v>43</v>
      </c>
      <c r="M22" s="56" t="s">
        <v>44</v>
      </c>
      <c r="N22" s="177" t="s">
        <v>45</v>
      </c>
      <c r="O22" s="178"/>
      <c r="P22" s="48">
        <v>24</v>
      </c>
      <c r="Q22" s="54" t="s">
        <v>43</v>
      </c>
      <c r="R22" s="56" t="s">
        <v>44</v>
      </c>
      <c r="S22" s="177" t="s">
        <v>45</v>
      </c>
      <c r="T22" s="178"/>
    </row>
    <row r="23" spans="2:20" ht="22.5" customHeight="1">
      <c r="B23" s="58">
        <f>VLOOKUP(A22,'男子一覧'!$B$13:$P$62,2,0)</f>
      </c>
      <c r="C23" s="59">
        <f>VLOOKUP(A22,'男子一覧'!$B$13:$P$62,3,0)</f>
        <v>0</v>
      </c>
      <c r="D23" s="175">
        <f>VLOOKUP(A22,'男子一覧'!$B$13:$P$62,6,0)</f>
      </c>
      <c r="E23" s="176"/>
      <c r="G23" s="58">
        <f>VLOOKUP(F22,'男子一覧'!$B$13:$P$62,2,0)</f>
      </c>
      <c r="H23" s="59">
        <f>VLOOKUP(F22,'男子一覧'!$B$13:$P$62,3,0)</f>
        <v>0</v>
      </c>
      <c r="I23" s="175">
        <f>VLOOKUP(F22,'男子一覧'!$B$13:$P$62,6,0)</f>
      </c>
      <c r="J23" s="176"/>
      <c r="L23" s="58">
        <f>VLOOKUP(K22,'男子一覧'!$B$13:$P$62,2,0)</f>
      </c>
      <c r="M23" s="59">
        <f>VLOOKUP(K22,'男子一覧'!$B$13:$P$62,3,0)</f>
        <v>0</v>
      </c>
      <c r="N23" s="175">
        <f>VLOOKUP(K22,'男子一覧'!$B$13:$P$62,6,0)</f>
      </c>
      <c r="O23" s="176"/>
      <c r="Q23" s="58">
        <f>VLOOKUP(P22,'男子一覧'!$B$13:$P$62,2,0)</f>
      </c>
      <c r="R23" s="59">
        <f>VLOOKUP(P22,'男子一覧'!$B$13:$P$62,3,0)</f>
        <v>0</v>
      </c>
      <c r="S23" s="175">
        <f>VLOOKUP(P22,'男子一覧'!$B$13:$P$62,6,0)</f>
      </c>
      <c r="T23" s="176"/>
    </row>
    <row r="24" spans="2:20" ht="26.25" customHeight="1" thickBot="1">
      <c r="B24" s="60" t="s">
        <v>113</v>
      </c>
      <c r="C24" s="61">
        <f>VLOOKUP(A22,'男子一覧'!$B$13:$P$62,10,0)</f>
        <v>0</v>
      </c>
      <c r="D24" s="53" t="s">
        <v>112</v>
      </c>
      <c r="E24" s="62">
        <f>VLOOKUP(A22,'男子一覧'!$B$13:$P$62,13,0)</f>
        <v>0</v>
      </c>
      <c r="G24" s="60" t="s">
        <v>113</v>
      </c>
      <c r="H24" s="61">
        <f>VLOOKUP(F22,'男子一覧'!$B$13:$P$62,10,0)</f>
        <v>0</v>
      </c>
      <c r="I24" s="53" t="s">
        <v>112</v>
      </c>
      <c r="J24" s="62">
        <f>VLOOKUP(F22,'男子一覧'!$B$13:$P$62,13,0)</f>
        <v>0</v>
      </c>
      <c r="L24" s="60" t="s">
        <v>113</v>
      </c>
      <c r="M24" s="61">
        <f>VLOOKUP(K22,'男子一覧'!$B$13:$P$62,10,0)</f>
        <v>0</v>
      </c>
      <c r="N24" s="53" t="s">
        <v>112</v>
      </c>
      <c r="O24" s="62">
        <f>VLOOKUP(K22,'男子一覧'!$B$13:$P$62,13,0)</f>
        <v>0</v>
      </c>
      <c r="Q24" s="60" t="s">
        <v>113</v>
      </c>
      <c r="R24" s="61">
        <f>VLOOKUP(P22,'男子一覧'!$B$13:$P$62,10,0)</f>
        <v>0</v>
      </c>
      <c r="S24" s="53" t="s">
        <v>112</v>
      </c>
      <c r="T24" s="62">
        <f>VLOOKUP(P22,'男子一覧'!$B$13:$P$62,13,0)</f>
        <v>0</v>
      </c>
    </row>
    <row r="25" spans="2:20" ht="18.75" customHeight="1" thickBot="1">
      <c r="B25" s="55"/>
      <c r="C25" s="55"/>
      <c r="D25" s="55"/>
      <c r="E25" s="55"/>
      <c r="G25" s="55"/>
      <c r="H25" s="55"/>
      <c r="I25" s="55"/>
      <c r="J25" s="55"/>
      <c r="L25" s="55"/>
      <c r="M25" s="55"/>
      <c r="N25" s="55"/>
      <c r="O25" s="55"/>
      <c r="Q25" s="55"/>
      <c r="R25" s="55"/>
      <c r="S25" s="55"/>
      <c r="T25" s="55"/>
    </row>
    <row r="26" spans="1:20" ht="13.5">
      <c r="A26" s="48">
        <v>25</v>
      </c>
      <c r="B26" s="54" t="s">
        <v>43</v>
      </c>
      <c r="C26" s="56" t="s">
        <v>44</v>
      </c>
      <c r="D26" s="177" t="s">
        <v>45</v>
      </c>
      <c r="E26" s="178"/>
      <c r="F26" s="48">
        <v>26</v>
      </c>
      <c r="G26" s="54" t="s">
        <v>43</v>
      </c>
      <c r="H26" s="56" t="s">
        <v>44</v>
      </c>
      <c r="I26" s="177" t="s">
        <v>45</v>
      </c>
      <c r="J26" s="178"/>
      <c r="K26" s="48">
        <v>27</v>
      </c>
      <c r="L26" s="54" t="s">
        <v>43</v>
      </c>
      <c r="M26" s="56" t="s">
        <v>44</v>
      </c>
      <c r="N26" s="177" t="s">
        <v>45</v>
      </c>
      <c r="O26" s="178"/>
      <c r="P26" s="48">
        <v>28</v>
      </c>
      <c r="Q26" s="54" t="s">
        <v>43</v>
      </c>
      <c r="R26" s="56" t="s">
        <v>44</v>
      </c>
      <c r="S26" s="177" t="s">
        <v>45</v>
      </c>
      <c r="T26" s="178"/>
    </row>
    <row r="27" spans="2:20" ht="22.5" customHeight="1">
      <c r="B27" s="58">
        <f>VLOOKUP(A26,'男子一覧'!$B$13:$P$62,2,0)</f>
      </c>
      <c r="C27" s="59">
        <f>VLOOKUP(A26,'男子一覧'!$B$13:$P$62,3,0)</f>
        <v>0</v>
      </c>
      <c r="D27" s="175">
        <f>VLOOKUP(A26,'男子一覧'!$B$13:$P$62,6,0)</f>
      </c>
      <c r="E27" s="176"/>
      <c r="G27" s="58">
        <f>VLOOKUP(F26,'男子一覧'!$B$13:$P$62,2,0)</f>
      </c>
      <c r="H27" s="59">
        <f>VLOOKUP(F26,'男子一覧'!$B$13:$P$62,3,0)</f>
        <v>0</v>
      </c>
      <c r="I27" s="175">
        <f>VLOOKUP(F26,'男子一覧'!$B$13:$P$62,6,0)</f>
      </c>
      <c r="J27" s="176"/>
      <c r="L27" s="58">
        <f>VLOOKUP(K26,'男子一覧'!$B$13:$P$62,2,0)</f>
      </c>
      <c r="M27" s="59">
        <f>VLOOKUP(K26,'男子一覧'!$B$13:$P$62,3,0)</f>
        <v>0</v>
      </c>
      <c r="N27" s="175">
        <f>VLOOKUP(K26,'男子一覧'!$B$13:$P$62,6,0)</f>
      </c>
      <c r="O27" s="176"/>
      <c r="Q27" s="58">
        <f>VLOOKUP(P26,'男子一覧'!$B$13:$P$62,2,0)</f>
      </c>
      <c r="R27" s="59">
        <f>VLOOKUP(P26,'男子一覧'!$B$13:$P$62,3,0)</f>
        <v>0</v>
      </c>
      <c r="S27" s="175">
        <f>VLOOKUP(P26,'男子一覧'!$B$13:$P$62,6,0)</f>
      </c>
      <c r="T27" s="176"/>
    </row>
    <row r="28" spans="2:20" ht="26.25" customHeight="1" thickBot="1">
      <c r="B28" s="60" t="s">
        <v>113</v>
      </c>
      <c r="C28" s="61">
        <f>VLOOKUP(A26,'男子一覧'!$B$13:$P$62,10,0)</f>
        <v>0</v>
      </c>
      <c r="D28" s="53" t="s">
        <v>112</v>
      </c>
      <c r="E28" s="62">
        <f>VLOOKUP(A26,'男子一覧'!$B$13:$P$62,13,0)</f>
        <v>0</v>
      </c>
      <c r="G28" s="60" t="s">
        <v>113</v>
      </c>
      <c r="H28" s="61">
        <f>VLOOKUP(F26,'男子一覧'!$B$13:$P$62,10,0)</f>
        <v>0</v>
      </c>
      <c r="I28" s="53" t="s">
        <v>112</v>
      </c>
      <c r="J28" s="62">
        <f>VLOOKUP(F26,'男子一覧'!$B$13:$P$62,13,0)</f>
        <v>0</v>
      </c>
      <c r="L28" s="60" t="s">
        <v>113</v>
      </c>
      <c r="M28" s="61">
        <f>VLOOKUP(K26,'男子一覧'!$B$13:$P$62,10,0)</f>
        <v>0</v>
      </c>
      <c r="N28" s="53" t="s">
        <v>112</v>
      </c>
      <c r="O28" s="62">
        <f>VLOOKUP(K26,'男子一覧'!$B$13:$P$62,13,0)</f>
        <v>0</v>
      </c>
      <c r="Q28" s="60" t="s">
        <v>113</v>
      </c>
      <c r="R28" s="61">
        <f>VLOOKUP(P26,'男子一覧'!$B$13:$P$62,10,0)</f>
        <v>0</v>
      </c>
      <c r="S28" s="53" t="s">
        <v>112</v>
      </c>
      <c r="T28" s="62">
        <f>VLOOKUP(P26,'男子一覧'!$B$13:$P$62,13,0)</f>
        <v>0</v>
      </c>
    </row>
    <row r="29" spans="2:20" ht="9" customHeight="1">
      <c r="B29" s="66"/>
      <c r="C29" s="66"/>
      <c r="D29" s="67"/>
      <c r="E29" s="66"/>
      <c r="G29" s="66"/>
      <c r="H29" s="66"/>
      <c r="I29" s="67"/>
      <c r="J29" s="66"/>
      <c r="L29" s="66"/>
      <c r="M29" s="66"/>
      <c r="N29" s="67"/>
      <c r="O29" s="66"/>
      <c r="Q29" s="66"/>
      <c r="R29" s="66"/>
      <c r="S29" s="67"/>
      <c r="T29" s="66"/>
    </row>
    <row r="30" spans="2:20" ht="7.5" customHeight="1" thickBot="1">
      <c r="B30" s="55"/>
      <c r="C30" s="55"/>
      <c r="D30" s="55"/>
      <c r="E30" s="55"/>
      <c r="G30" s="55"/>
      <c r="H30" s="55"/>
      <c r="I30" s="55"/>
      <c r="J30" s="55"/>
      <c r="L30" s="55"/>
      <c r="M30" s="55"/>
      <c r="N30" s="55"/>
      <c r="O30" s="55"/>
      <c r="Q30" s="55"/>
      <c r="R30" s="55"/>
      <c r="S30" s="55"/>
      <c r="T30" s="55"/>
    </row>
    <row r="31" spans="1:20" ht="13.5" customHeight="1">
      <c r="A31" s="48">
        <v>29</v>
      </c>
      <c r="B31" s="54" t="s">
        <v>43</v>
      </c>
      <c r="C31" s="56" t="s">
        <v>44</v>
      </c>
      <c r="D31" s="177" t="s">
        <v>45</v>
      </c>
      <c r="E31" s="178"/>
      <c r="F31" s="48">
        <v>30</v>
      </c>
      <c r="G31" s="54" t="s">
        <v>43</v>
      </c>
      <c r="H31" s="56" t="s">
        <v>44</v>
      </c>
      <c r="I31" s="177" t="s">
        <v>45</v>
      </c>
      <c r="J31" s="178"/>
      <c r="K31" s="48">
        <v>31</v>
      </c>
      <c r="L31" s="54" t="s">
        <v>43</v>
      </c>
      <c r="M31" s="56" t="s">
        <v>44</v>
      </c>
      <c r="N31" s="177" t="s">
        <v>45</v>
      </c>
      <c r="O31" s="178"/>
      <c r="P31" s="48">
        <v>32</v>
      </c>
      <c r="Q31" s="54" t="s">
        <v>43</v>
      </c>
      <c r="R31" s="56" t="s">
        <v>44</v>
      </c>
      <c r="S31" s="177" t="s">
        <v>45</v>
      </c>
      <c r="T31" s="178"/>
    </row>
    <row r="32" spans="2:20" ht="22.5" customHeight="1">
      <c r="B32" s="58">
        <f>VLOOKUP(A31,'男子一覧'!$B$13:$P$62,2,0)</f>
      </c>
      <c r="C32" s="59">
        <f>VLOOKUP(A31,'男子一覧'!$B$13:$P$62,3,0)</f>
        <v>0</v>
      </c>
      <c r="D32" s="175">
        <f>VLOOKUP(A31,'男子一覧'!$B$13:$P$62,6,0)</f>
      </c>
      <c r="E32" s="176"/>
      <c r="G32" s="58">
        <f>VLOOKUP(F31,'男子一覧'!$B$13:$P$62,2,0)</f>
      </c>
      <c r="H32" s="59">
        <f>VLOOKUP(F31,'男子一覧'!$B$13:$P$62,3,0)</f>
        <v>0</v>
      </c>
      <c r="I32" s="175">
        <f>VLOOKUP(F31,'男子一覧'!$B$13:$P$62,6,0)</f>
      </c>
      <c r="J32" s="176"/>
      <c r="L32" s="58">
        <f>VLOOKUP(K31,'男子一覧'!$B$13:$P$62,2,0)</f>
      </c>
      <c r="M32" s="59">
        <f>VLOOKUP(K31,'男子一覧'!$B$13:$P$62,3,0)</f>
        <v>0</v>
      </c>
      <c r="N32" s="175">
        <f>VLOOKUP(K31,'男子一覧'!$B$13:$P$62,6,0)</f>
      </c>
      <c r="O32" s="176"/>
      <c r="Q32" s="58">
        <f>VLOOKUP(P31,'男子一覧'!$B$13:$P$62,2,0)</f>
      </c>
      <c r="R32" s="59">
        <f>VLOOKUP(P31,'男子一覧'!$B$13:$P$62,3,0)</f>
        <v>0</v>
      </c>
      <c r="S32" s="175">
        <f>VLOOKUP(P31,'男子一覧'!$B$13:$P$62,6,0)</f>
      </c>
      <c r="T32" s="176"/>
    </row>
    <row r="33" spans="2:20" ht="26.25" customHeight="1" thickBot="1">
      <c r="B33" s="60" t="s">
        <v>113</v>
      </c>
      <c r="C33" s="61">
        <f>VLOOKUP(A31,'男子一覧'!$B$13:$P$62,10,0)</f>
        <v>0</v>
      </c>
      <c r="D33" s="53" t="s">
        <v>112</v>
      </c>
      <c r="E33" s="62">
        <f>VLOOKUP(A31,'男子一覧'!$B$13:$P$62,13,0)</f>
        <v>0</v>
      </c>
      <c r="G33" s="60" t="s">
        <v>113</v>
      </c>
      <c r="H33" s="61">
        <f>VLOOKUP(F31,'男子一覧'!$B$13:$P$62,10,0)</f>
        <v>0</v>
      </c>
      <c r="I33" s="53" t="s">
        <v>112</v>
      </c>
      <c r="J33" s="62">
        <f>VLOOKUP(F31,'男子一覧'!$B$13:$P$62,13,0)</f>
        <v>0</v>
      </c>
      <c r="L33" s="60" t="s">
        <v>113</v>
      </c>
      <c r="M33" s="61">
        <f>VLOOKUP(K31,'男子一覧'!$B$13:$P$62,10,0)</f>
        <v>0</v>
      </c>
      <c r="N33" s="53" t="s">
        <v>112</v>
      </c>
      <c r="O33" s="62">
        <f>VLOOKUP(K31,'男子一覧'!$B$13:$P$62,13,0)</f>
        <v>0</v>
      </c>
      <c r="Q33" s="60" t="s">
        <v>113</v>
      </c>
      <c r="R33" s="61">
        <f>VLOOKUP(P31,'男子一覧'!$B$13:$P$62,10,0)</f>
        <v>0</v>
      </c>
      <c r="S33" s="53" t="s">
        <v>112</v>
      </c>
      <c r="T33" s="62">
        <f>VLOOKUP(P31,'男子一覧'!$B$13:$P$62,13,0)</f>
        <v>0</v>
      </c>
    </row>
    <row r="34" spans="2:20" ht="18.75" customHeight="1" thickBot="1">
      <c r="B34" s="55"/>
      <c r="C34" s="55"/>
      <c r="D34" s="55"/>
      <c r="E34" s="55"/>
      <c r="G34" s="55"/>
      <c r="H34" s="55"/>
      <c r="I34" s="55"/>
      <c r="J34" s="55"/>
      <c r="L34" s="55"/>
      <c r="M34" s="55"/>
      <c r="N34" s="55"/>
      <c r="O34" s="55"/>
      <c r="Q34" s="55"/>
      <c r="R34" s="55"/>
      <c r="S34" s="55"/>
      <c r="T34" s="55"/>
    </row>
    <row r="35" spans="1:20" ht="13.5" customHeight="1">
      <c r="A35" s="48">
        <v>33</v>
      </c>
      <c r="B35" s="54" t="s">
        <v>43</v>
      </c>
      <c r="C35" s="56" t="s">
        <v>44</v>
      </c>
      <c r="D35" s="177" t="s">
        <v>45</v>
      </c>
      <c r="E35" s="178"/>
      <c r="F35" s="48">
        <v>34</v>
      </c>
      <c r="G35" s="54" t="s">
        <v>43</v>
      </c>
      <c r="H35" s="56" t="s">
        <v>44</v>
      </c>
      <c r="I35" s="177" t="s">
        <v>45</v>
      </c>
      <c r="J35" s="178"/>
      <c r="K35" s="48">
        <v>35</v>
      </c>
      <c r="L35" s="54" t="s">
        <v>43</v>
      </c>
      <c r="M35" s="56" t="s">
        <v>44</v>
      </c>
      <c r="N35" s="177" t="s">
        <v>45</v>
      </c>
      <c r="O35" s="178"/>
      <c r="P35" s="48">
        <v>36</v>
      </c>
      <c r="Q35" s="54" t="s">
        <v>43</v>
      </c>
      <c r="R35" s="56" t="s">
        <v>44</v>
      </c>
      <c r="S35" s="177" t="s">
        <v>45</v>
      </c>
      <c r="T35" s="178"/>
    </row>
    <row r="36" spans="2:20" ht="22.5" customHeight="1">
      <c r="B36" s="58">
        <f>VLOOKUP(A35,'男子一覧'!$B$13:$P$62,2,0)</f>
      </c>
      <c r="C36" s="59">
        <f>VLOOKUP(A35,'男子一覧'!$B$13:$P$62,3,0)</f>
        <v>0</v>
      </c>
      <c r="D36" s="175">
        <f>VLOOKUP(A35,'男子一覧'!$B$13:$P$62,6,0)</f>
      </c>
      <c r="E36" s="176"/>
      <c r="G36" s="58">
        <f>VLOOKUP(F35,'男子一覧'!$B$13:$P$62,2,0)</f>
      </c>
      <c r="H36" s="59">
        <f>VLOOKUP(F35,'男子一覧'!$B$13:$P$62,3,0)</f>
        <v>0</v>
      </c>
      <c r="I36" s="175">
        <f>VLOOKUP(F35,'男子一覧'!$B$13:$P$62,6,0)</f>
      </c>
      <c r="J36" s="176"/>
      <c r="L36" s="58">
        <f>VLOOKUP(K35,'男子一覧'!$B$13:$P$62,2,0)</f>
      </c>
      <c r="M36" s="59">
        <f>VLOOKUP(K35,'男子一覧'!$B$13:$P$62,3,0)</f>
        <v>0</v>
      </c>
      <c r="N36" s="175">
        <f>VLOOKUP(K35,'男子一覧'!$B$13:$P$62,6,0)</f>
      </c>
      <c r="O36" s="176"/>
      <c r="Q36" s="58">
        <f>VLOOKUP(P35,'男子一覧'!$B$13:$P$62,2,0)</f>
      </c>
      <c r="R36" s="59">
        <f>VLOOKUP(P35,'男子一覧'!$B$13:$P$62,3,0)</f>
        <v>0</v>
      </c>
      <c r="S36" s="175">
        <f>VLOOKUP(P35,'男子一覧'!$B$13:$P$62,6,0)</f>
      </c>
      <c r="T36" s="176"/>
    </row>
    <row r="37" spans="2:20" ht="26.25" customHeight="1" thickBot="1">
      <c r="B37" s="60" t="s">
        <v>113</v>
      </c>
      <c r="C37" s="61">
        <f>VLOOKUP(A35,'男子一覧'!$B$13:$P$62,10,0)</f>
        <v>0</v>
      </c>
      <c r="D37" s="53" t="s">
        <v>112</v>
      </c>
      <c r="E37" s="62">
        <f>VLOOKUP(A35,'男子一覧'!$B$13:$P$62,13,0)</f>
        <v>0</v>
      </c>
      <c r="G37" s="60" t="s">
        <v>113</v>
      </c>
      <c r="H37" s="61">
        <f>VLOOKUP(F35,'男子一覧'!$B$13:$P$62,10,0)</f>
        <v>0</v>
      </c>
      <c r="I37" s="53" t="s">
        <v>112</v>
      </c>
      <c r="J37" s="62">
        <f>VLOOKUP(F35,'男子一覧'!$B$13:$P$62,13,0)</f>
        <v>0</v>
      </c>
      <c r="L37" s="60" t="s">
        <v>113</v>
      </c>
      <c r="M37" s="61">
        <f>VLOOKUP(K35,'男子一覧'!$B$13:$P$62,10,0)</f>
        <v>0</v>
      </c>
      <c r="N37" s="53" t="s">
        <v>112</v>
      </c>
      <c r="O37" s="62">
        <f>VLOOKUP(K35,'男子一覧'!$B$13:$P$62,13,0)</f>
        <v>0</v>
      </c>
      <c r="Q37" s="60" t="s">
        <v>113</v>
      </c>
      <c r="R37" s="61">
        <f>VLOOKUP(P35,'男子一覧'!$B$13:$P$62,10,0)</f>
        <v>0</v>
      </c>
      <c r="S37" s="53" t="s">
        <v>112</v>
      </c>
      <c r="T37" s="62">
        <f>VLOOKUP(P35,'男子一覧'!$B$13:$P$62,13,0)</f>
        <v>0</v>
      </c>
    </row>
    <row r="38" spans="2:20" ht="18.75" customHeight="1" thickBot="1">
      <c r="B38" s="55"/>
      <c r="C38" s="55"/>
      <c r="D38" s="55"/>
      <c r="E38" s="55"/>
      <c r="G38" s="55"/>
      <c r="H38" s="55"/>
      <c r="I38" s="55"/>
      <c r="J38" s="55"/>
      <c r="L38" s="55"/>
      <c r="M38" s="55"/>
      <c r="N38" s="55"/>
      <c r="O38" s="55"/>
      <c r="Q38" s="55"/>
      <c r="R38" s="55"/>
      <c r="S38" s="55"/>
      <c r="T38" s="55"/>
    </row>
    <row r="39" spans="1:20" ht="13.5" customHeight="1">
      <c r="A39" s="48">
        <v>37</v>
      </c>
      <c r="B39" s="54" t="s">
        <v>43</v>
      </c>
      <c r="C39" s="56" t="s">
        <v>44</v>
      </c>
      <c r="D39" s="177" t="s">
        <v>45</v>
      </c>
      <c r="E39" s="178"/>
      <c r="F39" s="48">
        <v>38</v>
      </c>
      <c r="G39" s="54" t="s">
        <v>43</v>
      </c>
      <c r="H39" s="56" t="s">
        <v>44</v>
      </c>
      <c r="I39" s="177" t="s">
        <v>45</v>
      </c>
      <c r="J39" s="178"/>
      <c r="K39" s="48">
        <v>39</v>
      </c>
      <c r="L39" s="54" t="s">
        <v>43</v>
      </c>
      <c r="M39" s="56" t="s">
        <v>44</v>
      </c>
      <c r="N39" s="177" t="s">
        <v>45</v>
      </c>
      <c r="O39" s="178"/>
      <c r="P39" s="48">
        <v>40</v>
      </c>
      <c r="Q39" s="54" t="s">
        <v>43</v>
      </c>
      <c r="R39" s="56" t="s">
        <v>44</v>
      </c>
      <c r="S39" s="177" t="s">
        <v>45</v>
      </c>
      <c r="T39" s="178"/>
    </row>
    <row r="40" spans="2:20" ht="22.5" customHeight="1">
      <c r="B40" s="58">
        <f>VLOOKUP(A39,'男子一覧'!$B$13:$P$62,2,0)</f>
      </c>
      <c r="C40" s="59">
        <f>VLOOKUP(A39,'男子一覧'!$B$13:$P$62,3,0)</f>
        <v>0</v>
      </c>
      <c r="D40" s="175">
        <f>VLOOKUP(A39,'男子一覧'!$B$13:$P$62,6,0)</f>
      </c>
      <c r="E40" s="176"/>
      <c r="G40" s="58">
        <f>VLOOKUP(F39,'男子一覧'!$B$13:$P$62,2,0)</f>
      </c>
      <c r="H40" s="59">
        <f>VLOOKUP(F39,'男子一覧'!$B$13:$P$62,3,0)</f>
        <v>0</v>
      </c>
      <c r="I40" s="175">
        <f>VLOOKUP(F39,'男子一覧'!$B$13:$P$62,6,0)</f>
      </c>
      <c r="J40" s="176"/>
      <c r="L40" s="58">
        <f>VLOOKUP(K39,'男子一覧'!$B$13:$P$62,2,0)</f>
      </c>
      <c r="M40" s="59">
        <f>VLOOKUP(K39,'男子一覧'!$B$13:$P$62,3,0)</f>
        <v>0</v>
      </c>
      <c r="N40" s="175">
        <f>VLOOKUP(K39,'男子一覧'!$B$13:$P$62,6,0)</f>
      </c>
      <c r="O40" s="176"/>
      <c r="Q40" s="58">
        <f>VLOOKUP(P39,'男子一覧'!$B$13:$P$62,2,0)</f>
      </c>
      <c r="R40" s="59">
        <f>VLOOKUP(P39,'男子一覧'!$B$13:$P$62,3,0)</f>
        <v>0</v>
      </c>
      <c r="S40" s="175">
        <f>VLOOKUP(P39,'男子一覧'!$B$13:$P$62,6,0)</f>
      </c>
      <c r="T40" s="176"/>
    </row>
    <row r="41" spans="2:20" ht="26.25" customHeight="1" thickBot="1">
      <c r="B41" s="60" t="s">
        <v>113</v>
      </c>
      <c r="C41" s="61">
        <f>VLOOKUP(A39,'男子一覧'!$B$13:$P$62,10,0)</f>
        <v>0</v>
      </c>
      <c r="D41" s="53" t="s">
        <v>112</v>
      </c>
      <c r="E41" s="62">
        <f>VLOOKUP(A39,'男子一覧'!$B$13:$P$62,13,0)</f>
        <v>0</v>
      </c>
      <c r="G41" s="60" t="s">
        <v>113</v>
      </c>
      <c r="H41" s="61">
        <f>VLOOKUP(F39,'男子一覧'!$B$13:$P$62,10,0)</f>
        <v>0</v>
      </c>
      <c r="I41" s="53" t="s">
        <v>112</v>
      </c>
      <c r="J41" s="62">
        <f>VLOOKUP(F39,'男子一覧'!$B$13:$P$62,13,0)</f>
        <v>0</v>
      </c>
      <c r="L41" s="60" t="s">
        <v>113</v>
      </c>
      <c r="M41" s="61">
        <f>VLOOKUP(K39,'男子一覧'!$B$13:$P$62,10,0)</f>
        <v>0</v>
      </c>
      <c r="N41" s="53" t="s">
        <v>112</v>
      </c>
      <c r="O41" s="62">
        <f>VLOOKUP(K39,'男子一覧'!$B$13:$P$62,13,0)</f>
        <v>0</v>
      </c>
      <c r="Q41" s="60" t="s">
        <v>113</v>
      </c>
      <c r="R41" s="61">
        <f>VLOOKUP(P39,'男子一覧'!$B$13:$P$62,10,0)</f>
        <v>0</v>
      </c>
      <c r="S41" s="53" t="s">
        <v>112</v>
      </c>
      <c r="T41" s="62">
        <f>VLOOKUP(P39,'男子一覧'!$B$13:$P$62,13,0)</f>
        <v>0</v>
      </c>
    </row>
    <row r="42" spans="2:20" ht="18.75" customHeight="1" thickBot="1">
      <c r="B42" s="55"/>
      <c r="C42" s="55"/>
      <c r="D42" s="55"/>
      <c r="E42" s="55"/>
      <c r="G42" s="55"/>
      <c r="H42" s="55"/>
      <c r="I42" s="55"/>
      <c r="J42" s="55"/>
      <c r="L42" s="55"/>
      <c r="M42" s="55"/>
      <c r="N42" s="55"/>
      <c r="O42" s="55"/>
      <c r="Q42" s="55"/>
      <c r="R42" s="55"/>
      <c r="S42" s="55"/>
      <c r="T42" s="55"/>
    </row>
    <row r="43" spans="1:20" ht="13.5" customHeight="1">
      <c r="A43" s="48">
        <v>41</v>
      </c>
      <c r="B43" s="54" t="s">
        <v>43</v>
      </c>
      <c r="C43" s="56" t="s">
        <v>44</v>
      </c>
      <c r="D43" s="177" t="s">
        <v>45</v>
      </c>
      <c r="E43" s="178"/>
      <c r="F43" s="48">
        <v>42</v>
      </c>
      <c r="G43" s="54" t="s">
        <v>43</v>
      </c>
      <c r="H43" s="56" t="s">
        <v>44</v>
      </c>
      <c r="I43" s="177" t="s">
        <v>45</v>
      </c>
      <c r="J43" s="178"/>
      <c r="K43" s="48">
        <v>43</v>
      </c>
      <c r="L43" s="54" t="s">
        <v>43</v>
      </c>
      <c r="M43" s="56" t="s">
        <v>44</v>
      </c>
      <c r="N43" s="177" t="s">
        <v>45</v>
      </c>
      <c r="O43" s="178"/>
      <c r="P43" s="48">
        <v>44</v>
      </c>
      <c r="Q43" s="54" t="s">
        <v>43</v>
      </c>
      <c r="R43" s="56" t="s">
        <v>44</v>
      </c>
      <c r="S43" s="177" t="s">
        <v>45</v>
      </c>
      <c r="T43" s="178"/>
    </row>
    <row r="44" spans="2:20" ht="22.5" customHeight="1">
      <c r="B44" s="58">
        <f>VLOOKUP(A43,'男子一覧'!$B$13:$P$62,2,0)</f>
      </c>
      <c r="C44" s="59">
        <f>VLOOKUP(A43,'男子一覧'!$B$13:$P$62,3,0)</f>
        <v>0</v>
      </c>
      <c r="D44" s="175">
        <f>VLOOKUP(A43,'男子一覧'!$B$13:$P$62,6,0)</f>
      </c>
      <c r="E44" s="176"/>
      <c r="G44" s="58">
        <f>VLOOKUP(F43,'男子一覧'!$B$13:$P$62,2,0)</f>
      </c>
      <c r="H44" s="59">
        <f>VLOOKUP(F43,'男子一覧'!$B$13:$P$62,3,0)</f>
        <v>0</v>
      </c>
      <c r="I44" s="175">
        <f>VLOOKUP(F43,'男子一覧'!$B$13:$P$62,6,0)</f>
      </c>
      <c r="J44" s="176"/>
      <c r="L44" s="58">
        <f>VLOOKUP(K43,'男子一覧'!$B$13:$P$62,2,0)</f>
      </c>
      <c r="M44" s="59">
        <f>VLOOKUP(K43,'男子一覧'!$B$13:$P$62,3,0)</f>
        <v>0</v>
      </c>
      <c r="N44" s="175">
        <f>VLOOKUP(K43,'男子一覧'!$B$13:$P$62,6,0)</f>
      </c>
      <c r="O44" s="176"/>
      <c r="Q44" s="58">
        <f>VLOOKUP(P43,'男子一覧'!$B$13:$P$62,2,0)</f>
      </c>
      <c r="R44" s="59">
        <f>VLOOKUP(P43,'男子一覧'!$B$13:$P$62,3,0)</f>
        <v>0</v>
      </c>
      <c r="S44" s="175">
        <f>VLOOKUP(P43,'男子一覧'!$B$13:$P$62,6,0)</f>
      </c>
      <c r="T44" s="176"/>
    </row>
    <row r="45" spans="2:20" ht="26.25" customHeight="1" thickBot="1">
      <c r="B45" s="60" t="s">
        <v>113</v>
      </c>
      <c r="C45" s="61">
        <f>VLOOKUP(A43,'男子一覧'!$B$13:$P$62,10,0)</f>
        <v>0</v>
      </c>
      <c r="D45" s="53" t="s">
        <v>112</v>
      </c>
      <c r="E45" s="62">
        <f>VLOOKUP(A43,'男子一覧'!$B$13:$P$62,13,0)</f>
        <v>0</v>
      </c>
      <c r="G45" s="60" t="s">
        <v>113</v>
      </c>
      <c r="H45" s="61">
        <f>VLOOKUP(F43,'男子一覧'!$B$13:$P$62,10,0)</f>
        <v>0</v>
      </c>
      <c r="I45" s="53" t="s">
        <v>112</v>
      </c>
      <c r="J45" s="62">
        <f>VLOOKUP(F43,'男子一覧'!$B$13:$P$62,13,0)</f>
        <v>0</v>
      </c>
      <c r="L45" s="60" t="s">
        <v>113</v>
      </c>
      <c r="M45" s="61">
        <f>VLOOKUP(K43,'男子一覧'!$B$13:$P$62,10,0)</f>
        <v>0</v>
      </c>
      <c r="N45" s="53" t="s">
        <v>112</v>
      </c>
      <c r="O45" s="62">
        <f>VLOOKUP(K43,'男子一覧'!$B$13:$P$62,13,0)</f>
        <v>0</v>
      </c>
      <c r="Q45" s="60" t="s">
        <v>113</v>
      </c>
      <c r="R45" s="61">
        <f>VLOOKUP(P43,'男子一覧'!$B$13:$P$62,10,0)</f>
        <v>0</v>
      </c>
      <c r="S45" s="53" t="s">
        <v>112</v>
      </c>
      <c r="T45" s="62">
        <f>VLOOKUP(P43,'男子一覧'!$B$13:$P$62,13,0)</f>
        <v>0</v>
      </c>
    </row>
    <row r="46" spans="2:20" ht="18.75" customHeight="1" thickBot="1">
      <c r="B46" s="55"/>
      <c r="C46" s="55"/>
      <c r="D46" s="55"/>
      <c r="E46" s="55"/>
      <c r="G46" s="55"/>
      <c r="H46" s="55"/>
      <c r="I46" s="55"/>
      <c r="J46" s="55"/>
      <c r="L46" s="55"/>
      <c r="M46" s="55"/>
      <c r="N46" s="55"/>
      <c r="O46" s="55"/>
      <c r="Q46" s="55"/>
      <c r="R46" s="55"/>
      <c r="S46" s="55"/>
      <c r="T46" s="55"/>
    </row>
    <row r="47" spans="1:20" ht="13.5" customHeight="1">
      <c r="A47" s="48">
        <v>45</v>
      </c>
      <c r="B47" s="54" t="s">
        <v>43</v>
      </c>
      <c r="C47" s="56" t="s">
        <v>44</v>
      </c>
      <c r="D47" s="177" t="s">
        <v>45</v>
      </c>
      <c r="E47" s="178"/>
      <c r="F47" s="48">
        <v>46</v>
      </c>
      <c r="G47" s="54" t="s">
        <v>43</v>
      </c>
      <c r="H47" s="56" t="s">
        <v>44</v>
      </c>
      <c r="I47" s="177" t="s">
        <v>45</v>
      </c>
      <c r="J47" s="178"/>
      <c r="K47" s="48">
        <v>47</v>
      </c>
      <c r="L47" s="54" t="s">
        <v>43</v>
      </c>
      <c r="M47" s="56" t="s">
        <v>44</v>
      </c>
      <c r="N47" s="177" t="s">
        <v>45</v>
      </c>
      <c r="O47" s="178"/>
      <c r="P47" s="48">
        <v>48</v>
      </c>
      <c r="Q47" s="54" t="s">
        <v>43</v>
      </c>
      <c r="R47" s="56" t="s">
        <v>44</v>
      </c>
      <c r="S47" s="177" t="s">
        <v>45</v>
      </c>
      <c r="T47" s="178"/>
    </row>
    <row r="48" spans="2:20" ht="22.5" customHeight="1">
      <c r="B48" s="58">
        <f>VLOOKUP(A47,'男子一覧'!$B$13:$P$62,2,0)</f>
      </c>
      <c r="C48" s="59">
        <f>VLOOKUP(A47,'男子一覧'!$B$13:$P$62,3,0)</f>
        <v>0</v>
      </c>
      <c r="D48" s="175">
        <f>VLOOKUP(A47,'男子一覧'!$B$13:$P$62,6,0)</f>
      </c>
      <c r="E48" s="176"/>
      <c r="G48" s="58">
        <f>VLOOKUP(F47,'男子一覧'!$B$13:$P$62,2,0)</f>
      </c>
      <c r="H48" s="59">
        <f>VLOOKUP(F47,'男子一覧'!$B$13:$P$62,3,0)</f>
        <v>0</v>
      </c>
      <c r="I48" s="175">
        <f>VLOOKUP(F47,'男子一覧'!$B$13:$P$62,6,0)</f>
      </c>
      <c r="J48" s="176"/>
      <c r="L48" s="58">
        <f>VLOOKUP(K47,'男子一覧'!$B$13:$P$62,2,0)</f>
      </c>
      <c r="M48" s="59">
        <f>VLOOKUP(K47,'男子一覧'!$B$13:$P$62,3,0)</f>
        <v>0</v>
      </c>
      <c r="N48" s="175">
        <f>VLOOKUP(K47,'男子一覧'!$B$13:$P$62,6,0)</f>
      </c>
      <c r="O48" s="176"/>
      <c r="Q48" s="58">
        <f>VLOOKUP(P47,'男子一覧'!$B$13:$P$62,2,0)</f>
      </c>
      <c r="R48" s="59">
        <f>VLOOKUP(P47,'男子一覧'!$B$13:$P$62,3,0)</f>
        <v>0</v>
      </c>
      <c r="S48" s="175">
        <f>VLOOKUP(P47,'男子一覧'!$B$13:$P$62,6,0)</f>
      </c>
      <c r="T48" s="176"/>
    </row>
    <row r="49" spans="2:20" ht="26.25" customHeight="1" thickBot="1">
      <c r="B49" s="60" t="s">
        <v>113</v>
      </c>
      <c r="C49" s="61">
        <f>VLOOKUP(A47,'男子一覧'!$B$13:$P$62,10,0)</f>
        <v>0</v>
      </c>
      <c r="D49" s="53" t="s">
        <v>112</v>
      </c>
      <c r="E49" s="62">
        <f>VLOOKUP(A47,'男子一覧'!$B$13:$P$62,13,0)</f>
        <v>0</v>
      </c>
      <c r="G49" s="60" t="s">
        <v>113</v>
      </c>
      <c r="H49" s="61">
        <f>VLOOKUP(F47,'男子一覧'!$B$13:$P$62,10,0)</f>
        <v>0</v>
      </c>
      <c r="I49" s="53" t="s">
        <v>112</v>
      </c>
      <c r="J49" s="62">
        <f>VLOOKUP(F47,'男子一覧'!$B$13:$P$62,13,0)</f>
        <v>0</v>
      </c>
      <c r="L49" s="60" t="s">
        <v>113</v>
      </c>
      <c r="M49" s="61">
        <f>VLOOKUP(K47,'男子一覧'!$B$13:$P$62,10,0)</f>
        <v>0</v>
      </c>
      <c r="N49" s="53" t="s">
        <v>112</v>
      </c>
      <c r="O49" s="62">
        <f>VLOOKUP(K47,'男子一覧'!$B$13:$P$62,13,0)</f>
        <v>0</v>
      </c>
      <c r="Q49" s="60" t="s">
        <v>113</v>
      </c>
      <c r="R49" s="61">
        <f>VLOOKUP(P47,'男子一覧'!$B$13:$P$62,10,0)</f>
        <v>0</v>
      </c>
      <c r="S49" s="53" t="s">
        <v>112</v>
      </c>
      <c r="T49" s="62">
        <f>VLOOKUP(P47,'男子一覧'!$B$13:$P$62,13,0)</f>
        <v>0</v>
      </c>
    </row>
    <row r="50" spans="2:20" ht="18.75" customHeight="1" thickBot="1">
      <c r="B50" s="55"/>
      <c r="C50" s="55"/>
      <c r="D50" s="55"/>
      <c r="E50" s="55"/>
      <c r="G50" s="55"/>
      <c r="H50" s="55"/>
      <c r="I50" s="55"/>
      <c r="J50" s="55"/>
      <c r="L50" s="55"/>
      <c r="M50" s="55"/>
      <c r="N50" s="55"/>
      <c r="O50" s="55"/>
      <c r="Q50" s="55"/>
      <c r="R50" s="55"/>
      <c r="S50" s="55"/>
      <c r="T50" s="55"/>
    </row>
    <row r="51" spans="1:20" ht="13.5" customHeight="1">
      <c r="A51" s="48">
        <v>49</v>
      </c>
      <c r="B51" s="54" t="s">
        <v>43</v>
      </c>
      <c r="C51" s="56" t="s">
        <v>44</v>
      </c>
      <c r="D51" s="177" t="s">
        <v>45</v>
      </c>
      <c r="E51" s="178"/>
      <c r="F51" s="48">
        <v>50</v>
      </c>
      <c r="G51" s="54" t="s">
        <v>43</v>
      </c>
      <c r="H51" s="56" t="s">
        <v>44</v>
      </c>
      <c r="I51" s="177" t="s">
        <v>45</v>
      </c>
      <c r="J51" s="178"/>
      <c r="K51" s="48">
        <v>51</v>
      </c>
      <c r="L51" s="54" t="s">
        <v>43</v>
      </c>
      <c r="M51" s="56" t="s">
        <v>44</v>
      </c>
      <c r="N51" s="177" t="s">
        <v>45</v>
      </c>
      <c r="O51" s="178"/>
      <c r="P51" s="48">
        <v>52</v>
      </c>
      <c r="Q51" s="54" t="s">
        <v>43</v>
      </c>
      <c r="R51" s="56" t="s">
        <v>44</v>
      </c>
      <c r="S51" s="177" t="s">
        <v>45</v>
      </c>
      <c r="T51" s="178"/>
    </row>
    <row r="52" spans="2:20" ht="22.5" customHeight="1">
      <c r="B52" s="58">
        <f>VLOOKUP(A51,'男子一覧'!$B$13:$P$62,2,0)</f>
      </c>
      <c r="C52" s="59">
        <f>VLOOKUP(A51,'男子一覧'!$B$13:$P$62,3,0)</f>
        <v>0</v>
      </c>
      <c r="D52" s="175">
        <f>VLOOKUP(A51,'男子一覧'!$B$13:$P$62,6,0)</f>
      </c>
      <c r="E52" s="176"/>
      <c r="G52" s="58">
        <f>VLOOKUP(F51,'男子一覧'!$B$13:$P$62,2,0)</f>
      </c>
      <c r="H52" s="59">
        <f>VLOOKUP(F51,'男子一覧'!$B$13:$P$62,3,0)</f>
        <v>0</v>
      </c>
      <c r="I52" s="175">
        <f>VLOOKUP(F51,'男子一覧'!$B$13:$P$62,6,0)</f>
      </c>
      <c r="J52" s="176"/>
      <c r="L52" s="58" t="e">
        <f>VLOOKUP(K51,'男子一覧'!$B$13:$P$62,2,0)</f>
        <v>#N/A</v>
      </c>
      <c r="M52" s="59" t="e">
        <f>VLOOKUP(K51,'男子一覧'!$B$13:$P$62,3,0)</f>
        <v>#N/A</v>
      </c>
      <c r="N52" s="175" t="e">
        <f>VLOOKUP(K51,'男子一覧'!$B$13:$P$62,6,0)</f>
        <v>#N/A</v>
      </c>
      <c r="O52" s="176"/>
      <c r="Q52" s="58" t="e">
        <f>VLOOKUP(P51,'男子一覧'!$B$13:$P$62,2,0)</f>
        <v>#N/A</v>
      </c>
      <c r="R52" s="59" t="e">
        <f>VLOOKUP(P51,'男子一覧'!$B$13:$P$62,3,0)</f>
        <v>#N/A</v>
      </c>
      <c r="S52" s="175" t="e">
        <f>VLOOKUP(P51,'男子一覧'!$B$13:$P$62,6,0)</f>
        <v>#N/A</v>
      </c>
      <c r="T52" s="176"/>
    </row>
    <row r="53" spans="2:20" ht="26.25" customHeight="1" thickBot="1">
      <c r="B53" s="60" t="s">
        <v>113</v>
      </c>
      <c r="C53" s="61">
        <f>VLOOKUP(A51,'男子一覧'!$B$13:$P$62,10,0)</f>
        <v>0</v>
      </c>
      <c r="D53" s="53" t="s">
        <v>112</v>
      </c>
      <c r="E53" s="62">
        <f>VLOOKUP(A51,'男子一覧'!$B$13:$P$62,13,0)</f>
        <v>0</v>
      </c>
      <c r="G53" s="60" t="s">
        <v>113</v>
      </c>
      <c r="H53" s="61">
        <f>VLOOKUP(F51,'男子一覧'!$B$13:$P$62,10,0)</f>
        <v>0</v>
      </c>
      <c r="I53" s="53" t="s">
        <v>112</v>
      </c>
      <c r="J53" s="62">
        <f>VLOOKUP(F51,'男子一覧'!$B$13:$P$62,13,0)</f>
        <v>0</v>
      </c>
      <c r="L53" s="60" t="s">
        <v>113</v>
      </c>
      <c r="M53" s="61" t="e">
        <f>VLOOKUP(K51,'男子一覧'!$B$13:$P$62,10,0)</f>
        <v>#N/A</v>
      </c>
      <c r="N53" s="53" t="s">
        <v>112</v>
      </c>
      <c r="O53" s="62" t="e">
        <f>VLOOKUP(K51,'男子一覧'!$B$13:$P$62,13,0)</f>
        <v>#N/A</v>
      </c>
      <c r="Q53" s="60" t="s">
        <v>113</v>
      </c>
      <c r="R53" s="61" t="e">
        <f>VLOOKUP(P51,'男子一覧'!$B$13:$P$62,10,0)</f>
        <v>#N/A</v>
      </c>
      <c r="S53" s="53" t="s">
        <v>112</v>
      </c>
      <c r="T53" s="62" t="e">
        <f>VLOOKUP(P51,'男子一覧'!$B$13:$P$62,13,0)</f>
        <v>#N/A</v>
      </c>
    </row>
    <row r="54" spans="2:20" ht="18.75" customHeight="1" thickBot="1">
      <c r="B54" s="55"/>
      <c r="C54" s="55"/>
      <c r="D54" s="55"/>
      <c r="E54" s="55"/>
      <c r="G54" s="55"/>
      <c r="H54" s="55"/>
      <c r="I54" s="55"/>
      <c r="J54" s="55"/>
      <c r="L54" s="55"/>
      <c r="M54" s="55"/>
      <c r="N54" s="55"/>
      <c r="O54" s="55"/>
      <c r="Q54" s="55"/>
      <c r="R54" s="55"/>
      <c r="S54" s="55"/>
      <c r="T54" s="55"/>
    </row>
    <row r="55" spans="1:20" ht="13.5" customHeight="1">
      <c r="A55" s="48">
        <v>53</v>
      </c>
      <c r="B55" s="54" t="s">
        <v>43</v>
      </c>
      <c r="C55" s="56" t="s">
        <v>44</v>
      </c>
      <c r="D55" s="177" t="s">
        <v>45</v>
      </c>
      <c r="E55" s="178"/>
      <c r="F55" s="48">
        <v>54</v>
      </c>
      <c r="G55" s="54" t="s">
        <v>43</v>
      </c>
      <c r="H55" s="56" t="s">
        <v>44</v>
      </c>
      <c r="I55" s="177" t="s">
        <v>45</v>
      </c>
      <c r="J55" s="178"/>
      <c r="K55" s="48">
        <v>55</v>
      </c>
      <c r="L55" s="54" t="s">
        <v>43</v>
      </c>
      <c r="M55" s="56" t="s">
        <v>44</v>
      </c>
      <c r="N55" s="177" t="s">
        <v>45</v>
      </c>
      <c r="O55" s="178"/>
      <c r="P55" s="48">
        <v>56</v>
      </c>
      <c r="Q55" s="54" t="s">
        <v>43</v>
      </c>
      <c r="R55" s="56" t="s">
        <v>44</v>
      </c>
      <c r="S55" s="177" t="s">
        <v>45</v>
      </c>
      <c r="T55" s="178"/>
    </row>
    <row r="56" spans="2:20" ht="22.5" customHeight="1">
      <c r="B56" s="58" t="e">
        <f>VLOOKUP(A55,'男子一覧'!$B$13:$P$62,2,0)</f>
        <v>#N/A</v>
      </c>
      <c r="C56" s="59" t="e">
        <f>VLOOKUP(A55,'男子一覧'!$B$13:$P$62,3,0)</f>
        <v>#N/A</v>
      </c>
      <c r="D56" s="175" t="e">
        <f>VLOOKUP(A55,'男子一覧'!$B$13:$P$62,6,0)</f>
        <v>#N/A</v>
      </c>
      <c r="E56" s="176"/>
      <c r="G56" s="58" t="e">
        <f>VLOOKUP(F55,'男子一覧'!$B$13:$P$62,2,0)</f>
        <v>#N/A</v>
      </c>
      <c r="H56" s="59" t="e">
        <f>VLOOKUP(F55,'男子一覧'!$B$13:$P$62,3,0)</f>
        <v>#N/A</v>
      </c>
      <c r="I56" s="175" t="e">
        <f>VLOOKUP(F55,'男子一覧'!$B$13:$P$62,6,0)</f>
        <v>#N/A</v>
      </c>
      <c r="J56" s="176"/>
      <c r="L56" s="58" t="e">
        <f>VLOOKUP(K55,'男子一覧'!$B$13:$P$62,2,0)</f>
        <v>#N/A</v>
      </c>
      <c r="M56" s="59" t="e">
        <f>VLOOKUP(K55,'男子一覧'!$B$13:$P$62,3,0)</f>
        <v>#N/A</v>
      </c>
      <c r="N56" s="175" t="e">
        <f>VLOOKUP(K55,'男子一覧'!$B$13:$P$62,6,0)</f>
        <v>#N/A</v>
      </c>
      <c r="O56" s="176"/>
      <c r="Q56" s="58" t="e">
        <f>VLOOKUP(P55,'男子一覧'!$B$13:$P$62,2,0)</f>
        <v>#N/A</v>
      </c>
      <c r="R56" s="59" t="e">
        <f>VLOOKUP(P55,'男子一覧'!$B$13:$P$62,3,0)</f>
        <v>#N/A</v>
      </c>
      <c r="S56" s="175" t="e">
        <f>VLOOKUP(P55,'男子一覧'!$B$13:$P$62,6,0)</f>
        <v>#N/A</v>
      </c>
      <c r="T56" s="176"/>
    </row>
    <row r="57" spans="2:20" ht="26.25" customHeight="1" thickBot="1">
      <c r="B57" s="60" t="s">
        <v>113</v>
      </c>
      <c r="C57" s="61" t="e">
        <f>VLOOKUP(A55,'男子一覧'!$B$13:$P$62,10,0)</f>
        <v>#N/A</v>
      </c>
      <c r="D57" s="53" t="s">
        <v>112</v>
      </c>
      <c r="E57" s="62" t="e">
        <f>VLOOKUP(A55,'男子一覧'!$B$13:$P$62,13,0)</f>
        <v>#N/A</v>
      </c>
      <c r="G57" s="60" t="s">
        <v>113</v>
      </c>
      <c r="H57" s="61" t="e">
        <f>VLOOKUP(F55,'男子一覧'!$B$13:$P$62,10,0)</f>
        <v>#N/A</v>
      </c>
      <c r="I57" s="53" t="s">
        <v>112</v>
      </c>
      <c r="J57" s="62" t="e">
        <f>VLOOKUP(F55,'男子一覧'!$B$13:$P$62,13,0)</f>
        <v>#N/A</v>
      </c>
      <c r="L57" s="60" t="s">
        <v>113</v>
      </c>
      <c r="M57" s="61" t="e">
        <f>VLOOKUP(K55,'男子一覧'!$B$13:$P$62,10,0)</f>
        <v>#N/A</v>
      </c>
      <c r="N57" s="53" t="s">
        <v>112</v>
      </c>
      <c r="O57" s="62" t="e">
        <f>VLOOKUP(K55,'男子一覧'!$B$13:$P$62,13,0)</f>
        <v>#N/A</v>
      </c>
      <c r="Q57" s="60" t="s">
        <v>113</v>
      </c>
      <c r="R57" s="61" t="e">
        <f>VLOOKUP(P55,'男子一覧'!$B$13:$P$62,10,0)</f>
        <v>#N/A</v>
      </c>
      <c r="S57" s="53" t="s">
        <v>112</v>
      </c>
      <c r="T57" s="62" t="e">
        <f>VLOOKUP(P55,'男子一覧'!$B$13:$P$62,13,0)</f>
        <v>#N/A</v>
      </c>
    </row>
    <row r="58" ht="13.5" customHeight="1"/>
    <row r="59" ht="13.5" customHeight="1"/>
  </sheetData>
  <sheetProtection/>
  <mergeCells count="108">
    <mergeCell ref="S10:T10"/>
    <mergeCell ref="S11:T11"/>
    <mergeCell ref="N6:O6"/>
    <mergeCell ref="N7:O7"/>
    <mergeCell ref="S6:T6"/>
    <mergeCell ref="S7:T7"/>
    <mergeCell ref="D10:E10"/>
    <mergeCell ref="D11:E11"/>
    <mergeCell ref="I10:J10"/>
    <mergeCell ref="I11:J11"/>
    <mergeCell ref="N10:O10"/>
    <mergeCell ref="N11:O11"/>
    <mergeCell ref="D2:E2"/>
    <mergeCell ref="D3:E3"/>
    <mergeCell ref="I2:J2"/>
    <mergeCell ref="I3:J3"/>
    <mergeCell ref="D6:E6"/>
    <mergeCell ref="D7:E7"/>
    <mergeCell ref="I6:J6"/>
    <mergeCell ref="I7:J7"/>
    <mergeCell ref="D19:E19"/>
    <mergeCell ref="I19:J19"/>
    <mergeCell ref="N19:O19"/>
    <mergeCell ref="S19:T19"/>
    <mergeCell ref="S18:T18"/>
    <mergeCell ref="N18:O18"/>
    <mergeCell ref="I18:J18"/>
    <mergeCell ref="D18:E18"/>
    <mergeCell ref="S15:T15"/>
    <mergeCell ref="N15:O15"/>
    <mergeCell ref="I15:J15"/>
    <mergeCell ref="D15:E15"/>
    <mergeCell ref="S14:T14"/>
    <mergeCell ref="N14:O14"/>
    <mergeCell ref="I14:J14"/>
    <mergeCell ref="D14:E14"/>
    <mergeCell ref="D22:E22"/>
    <mergeCell ref="N22:O22"/>
    <mergeCell ref="I22:J22"/>
    <mergeCell ref="D23:E23"/>
    <mergeCell ref="I23:J23"/>
    <mergeCell ref="N23:O23"/>
    <mergeCell ref="S23:T23"/>
    <mergeCell ref="S22:T22"/>
    <mergeCell ref="D27:E27"/>
    <mergeCell ref="I27:J27"/>
    <mergeCell ref="N27:O27"/>
    <mergeCell ref="S27:T27"/>
    <mergeCell ref="S26:T26"/>
    <mergeCell ref="N26:O26"/>
    <mergeCell ref="I26:J26"/>
    <mergeCell ref="D26:E26"/>
    <mergeCell ref="D32:E32"/>
    <mergeCell ref="I32:J32"/>
    <mergeCell ref="N32:O32"/>
    <mergeCell ref="S32:T32"/>
    <mergeCell ref="S31:T31"/>
    <mergeCell ref="N31:O31"/>
    <mergeCell ref="I31:J31"/>
    <mergeCell ref="D31:E31"/>
    <mergeCell ref="D36:E36"/>
    <mergeCell ref="I36:J36"/>
    <mergeCell ref="N36:O36"/>
    <mergeCell ref="S36:T36"/>
    <mergeCell ref="S35:T35"/>
    <mergeCell ref="N35:O35"/>
    <mergeCell ref="I35:J35"/>
    <mergeCell ref="D35:E35"/>
    <mergeCell ref="D40:E40"/>
    <mergeCell ref="I40:J40"/>
    <mergeCell ref="N40:O40"/>
    <mergeCell ref="S40:T40"/>
    <mergeCell ref="S39:T39"/>
    <mergeCell ref="N39:O39"/>
    <mergeCell ref="I39:J39"/>
    <mergeCell ref="D39:E39"/>
    <mergeCell ref="S44:T44"/>
    <mergeCell ref="S43:T43"/>
    <mergeCell ref="N44:O44"/>
    <mergeCell ref="N43:O43"/>
    <mergeCell ref="I44:J44"/>
    <mergeCell ref="I43:J43"/>
    <mergeCell ref="D44:E44"/>
    <mergeCell ref="D43:E43"/>
    <mergeCell ref="S48:T48"/>
    <mergeCell ref="S47:T47"/>
    <mergeCell ref="N48:O48"/>
    <mergeCell ref="N47:O47"/>
    <mergeCell ref="I48:J48"/>
    <mergeCell ref="I47:J47"/>
    <mergeCell ref="D48:E48"/>
    <mergeCell ref="D47:E47"/>
    <mergeCell ref="S52:T52"/>
    <mergeCell ref="S51:T51"/>
    <mergeCell ref="N52:O52"/>
    <mergeCell ref="N51:O51"/>
    <mergeCell ref="I52:J52"/>
    <mergeCell ref="I51:J51"/>
    <mergeCell ref="D52:E52"/>
    <mergeCell ref="D51:E51"/>
    <mergeCell ref="S56:T56"/>
    <mergeCell ref="S55:T55"/>
    <mergeCell ref="N56:O56"/>
    <mergeCell ref="N55:O55"/>
    <mergeCell ref="I56:J56"/>
    <mergeCell ref="I55:J55"/>
    <mergeCell ref="D56:E56"/>
    <mergeCell ref="D55:E55"/>
  </mergeCells>
  <printOptions/>
  <pageMargins left="0.31496062992125984" right="0.31496062992125984" top="0.3937007874015748" bottom="0.3937007874015748" header="0.11811023622047245" footer="0.118110236220472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J6" sqref="J6:T6"/>
    </sheetView>
  </sheetViews>
  <sheetFormatPr defaultColWidth="9.00390625" defaultRowHeight="13.5"/>
  <cols>
    <col min="1" max="5" width="4.375" style="0" customWidth="1"/>
    <col min="6" max="6" width="5.125" style="0" customWidth="1"/>
    <col min="7" max="8" width="4.375" style="0" customWidth="1"/>
    <col min="9" max="9" width="2.75390625" style="0" customWidth="1"/>
    <col min="10" max="10" width="5.375" style="0" customWidth="1"/>
    <col min="11" max="20" width="4.375" style="0" customWidth="1"/>
  </cols>
  <sheetData>
    <row r="1" spans="2:20" ht="21" customHeight="1" thickBot="1">
      <c r="B1" s="210" t="str">
        <f>IF('申込者情報'!D3="","",'申込者情報'!D3)</f>
        <v>第56回綾部市陸上競技選手権大会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</row>
    <row r="2" spans="1:20" ht="15" customHeight="1">
      <c r="A2">
        <v>1</v>
      </c>
      <c r="B2" s="162" t="s">
        <v>30</v>
      </c>
      <c r="C2" s="163"/>
      <c r="D2" s="164"/>
      <c r="E2" s="162" t="s">
        <v>31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5"/>
    </row>
    <row r="3" spans="2:20" ht="18" customHeight="1" thickBot="1">
      <c r="B3" s="213">
        <f>IF('申込者情報'!D5="","",'申込者情報'!D5)</f>
      </c>
      <c r="C3" s="214"/>
      <c r="D3" s="215"/>
      <c r="E3" s="213">
        <f>IF('申込者情報'!D4="","",'申込者情報'!D4)</f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5"/>
    </row>
    <row r="4" spans="2:20" ht="16.5" customHeight="1">
      <c r="B4" s="117" t="s">
        <v>32</v>
      </c>
      <c r="C4" s="118"/>
      <c r="D4" s="169"/>
      <c r="E4" s="216">
        <f>IF('申込者情報'!D6="","",'申込者情報'!D6)</f>
      </c>
      <c r="F4" s="217"/>
      <c r="G4" s="217"/>
      <c r="H4" s="217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</row>
    <row r="5" spans="2:20" ht="16.5" customHeight="1">
      <c r="B5" s="114" t="s">
        <v>33</v>
      </c>
      <c r="C5" s="115"/>
      <c r="D5" s="144"/>
      <c r="E5" s="113" t="s">
        <v>91</v>
      </c>
      <c r="F5" s="204">
        <f>IF('申込者情報'!D8="","",'申込者情報'!D8)</f>
      </c>
      <c r="G5" s="204"/>
      <c r="H5" s="204"/>
      <c r="I5" s="112" t="s">
        <v>90</v>
      </c>
      <c r="J5" s="204">
        <f>IF('申込者情報'!D9="","",'申込者情報'!D9)</f>
      </c>
      <c r="K5" s="204"/>
      <c r="L5" s="204"/>
      <c r="M5" s="204"/>
      <c r="N5" s="204"/>
      <c r="O5" s="204"/>
      <c r="P5" s="204"/>
      <c r="Q5" s="204"/>
      <c r="R5" s="204"/>
      <c r="S5" s="204"/>
      <c r="T5" s="205"/>
    </row>
    <row r="6" spans="2:20" ht="16.5" customHeight="1">
      <c r="B6" s="250" t="s">
        <v>117</v>
      </c>
      <c r="C6" s="251"/>
      <c r="D6" s="252"/>
      <c r="E6" s="248"/>
      <c r="F6" s="249"/>
      <c r="G6" s="249"/>
      <c r="H6" s="249"/>
      <c r="I6" s="249"/>
      <c r="J6" s="253">
        <f>IF('申込者情報'!D7="","",'申込者情報'!D7)</f>
      </c>
      <c r="K6" s="244"/>
      <c r="L6" s="244"/>
      <c r="M6" s="244"/>
      <c r="N6" s="244"/>
      <c r="O6" s="244"/>
      <c r="P6" s="244"/>
      <c r="Q6" s="244"/>
      <c r="R6" s="244"/>
      <c r="S6" s="244"/>
      <c r="T6" s="245"/>
    </row>
    <row r="7" spans="2:20" ht="16.5" customHeight="1" thickBot="1">
      <c r="B7" s="116" t="s">
        <v>6</v>
      </c>
      <c r="C7" s="145"/>
      <c r="D7" s="146"/>
      <c r="E7" s="206">
        <f>IF('申込者情報'!D10="","",'申込者情報'!D10)</f>
      </c>
      <c r="F7" s="207"/>
      <c r="G7" s="207"/>
      <c r="H7" s="207"/>
      <c r="I7" s="208"/>
      <c r="J7" s="147" t="s">
        <v>64</v>
      </c>
      <c r="K7" s="148"/>
      <c r="L7" s="149"/>
      <c r="M7" s="206">
        <f>IF('申込者情報'!D11="","",'申込者情報'!D11)</f>
      </c>
      <c r="N7" s="207"/>
      <c r="O7" s="207"/>
      <c r="P7" s="207"/>
      <c r="Q7" s="207"/>
      <c r="R7" s="207"/>
      <c r="S7" s="207"/>
      <c r="T7" s="209"/>
    </row>
    <row r="8" spans="5:19" ht="7.5" customHeight="1" thickBot="1"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2:20" ht="18" customHeight="1">
      <c r="B9" s="150" t="s">
        <v>10</v>
      </c>
      <c r="C9" s="151"/>
      <c r="D9" s="151"/>
      <c r="E9" s="30"/>
      <c r="F9" s="31"/>
      <c r="G9" s="27" t="s">
        <v>34</v>
      </c>
      <c r="H9" s="77">
        <f>'男子一覧'!H9</f>
        <v>0</v>
      </c>
      <c r="I9" s="32" t="s">
        <v>38</v>
      </c>
      <c r="J9" s="31"/>
      <c r="K9" s="27" t="s">
        <v>35</v>
      </c>
      <c r="L9" s="77">
        <f>MAX(C13:C62)-A2+1</f>
        <v>0</v>
      </c>
      <c r="M9" s="32" t="s">
        <v>38</v>
      </c>
      <c r="N9" s="31"/>
      <c r="O9" s="31"/>
      <c r="P9" s="31"/>
      <c r="Q9" s="27" t="s">
        <v>36</v>
      </c>
      <c r="R9" s="200">
        <f>SUM(H9,L9)</f>
        <v>0</v>
      </c>
      <c r="S9" s="200"/>
      <c r="T9" s="35" t="s">
        <v>38</v>
      </c>
    </row>
    <row r="10" spans="2:20" ht="18" customHeight="1" thickBot="1">
      <c r="B10" s="170" t="s">
        <v>37</v>
      </c>
      <c r="C10" s="148"/>
      <c r="D10" s="148"/>
      <c r="E10" s="33"/>
      <c r="F10" s="201">
        <f>R9</f>
        <v>0</v>
      </c>
      <c r="G10" s="201"/>
      <c r="H10" s="138" t="s">
        <v>39</v>
      </c>
      <c r="I10" s="138"/>
      <c r="J10" s="138"/>
      <c r="K10" s="34" t="s">
        <v>14</v>
      </c>
      <c r="L10" s="202">
        <f>IF(OR(B3=リスト!B4,B3=リスト!B5),500,IF(OR(B3=リスト!B6,B3=リスト!B7),1000,0))</f>
        <v>0</v>
      </c>
      <c r="M10" s="202"/>
      <c r="N10" s="138" t="s">
        <v>42</v>
      </c>
      <c r="O10" s="138"/>
      <c r="P10" s="138"/>
      <c r="Q10" s="34" t="s">
        <v>15</v>
      </c>
      <c r="R10" s="203">
        <f>PRODUCT(F10,L10)</f>
        <v>0</v>
      </c>
      <c r="S10" s="203"/>
      <c r="T10" s="36" t="s">
        <v>41</v>
      </c>
    </row>
    <row r="11" spans="5:19" ht="7.5" customHeight="1" thickBot="1"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2:20" ht="14.25" thickBot="1">
      <c r="B12" s="83" t="s">
        <v>43</v>
      </c>
      <c r="C12" s="84"/>
      <c r="D12" s="157" t="s">
        <v>92</v>
      </c>
      <c r="E12" s="158"/>
      <c r="F12" s="159"/>
      <c r="G12" s="157" t="s">
        <v>45</v>
      </c>
      <c r="H12" s="158"/>
      <c r="I12" s="159"/>
      <c r="J12" s="85" t="s">
        <v>46</v>
      </c>
      <c r="K12" s="160" t="s">
        <v>47</v>
      </c>
      <c r="L12" s="158"/>
      <c r="M12" s="161"/>
      <c r="N12" s="158" t="s">
        <v>48</v>
      </c>
      <c r="O12" s="158"/>
      <c r="P12" s="159"/>
      <c r="Q12" s="141" t="s">
        <v>22</v>
      </c>
      <c r="R12" s="141"/>
      <c r="S12" s="141" t="s">
        <v>21</v>
      </c>
      <c r="T12" s="142"/>
    </row>
    <row r="13" spans="2:21" ht="13.5">
      <c r="B13" s="107">
        <v>1</v>
      </c>
      <c r="C13" s="108">
        <f>IF(K13="","",A2)</f>
      </c>
      <c r="D13" s="193"/>
      <c r="E13" s="194"/>
      <c r="F13" s="195"/>
      <c r="G13" s="196">
        <f>IF(D13="","",$E$3)</f>
      </c>
      <c r="H13" s="196"/>
      <c r="I13" s="196"/>
      <c r="J13" s="109">
        <f>IF(D13="","",リスト!$B$10)</f>
      </c>
      <c r="K13" s="197"/>
      <c r="L13" s="194"/>
      <c r="M13" s="198"/>
      <c r="N13" s="194"/>
      <c r="O13" s="194"/>
      <c r="P13" s="195"/>
      <c r="Q13" s="196"/>
      <c r="R13" s="196"/>
      <c r="S13" s="196"/>
      <c r="T13" s="199"/>
      <c r="U13" s="49"/>
    </row>
    <row r="14" spans="2:21" ht="13.5">
      <c r="B14" s="78">
        <v>2</v>
      </c>
      <c r="C14" s="80">
        <f>IF(K14="","",IF($D14=$D13,$C13,$C13+1))</f>
      </c>
      <c r="D14" s="186"/>
      <c r="E14" s="187"/>
      <c r="F14" s="188"/>
      <c r="G14" s="189">
        <f aca="true" t="shared" si="0" ref="G14:G62">IF(D14="","",$E$3)</f>
      </c>
      <c r="H14" s="189"/>
      <c r="I14" s="189"/>
      <c r="J14" s="79">
        <f>IF(D14="","",リスト!$B$10)</f>
      </c>
      <c r="K14" s="190"/>
      <c r="L14" s="187"/>
      <c r="M14" s="191"/>
      <c r="N14" s="187"/>
      <c r="O14" s="187"/>
      <c r="P14" s="188"/>
      <c r="Q14" s="189"/>
      <c r="R14" s="189"/>
      <c r="S14" s="189"/>
      <c r="T14" s="192"/>
      <c r="U14" s="49"/>
    </row>
    <row r="15" spans="2:21" ht="13.5">
      <c r="B15" s="78">
        <v>3</v>
      </c>
      <c r="C15" s="80">
        <f aca="true" t="shared" si="1" ref="C15:C62">IF(K15="","",IF($D15=$D14,$C14,$C14+1))</f>
      </c>
      <c r="D15" s="186"/>
      <c r="E15" s="187"/>
      <c r="F15" s="188"/>
      <c r="G15" s="189">
        <f t="shared" si="0"/>
      </c>
      <c r="H15" s="189"/>
      <c r="I15" s="189"/>
      <c r="J15" s="79">
        <f>IF(D15="","",リスト!$B$10)</f>
      </c>
      <c r="K15" s="190"/>
      <c r="L15" s="187"/>
      <c r="M15" s="191"/>
      <c r="N15" s="187"/>
      <c r="O15" s="187"/>
      <c r="P15" s="188"/>
      <c r="Q15" s="189"/>
      <c r="R15" s="189"/>
      <c r="S15" s="189"/>
      <c r="T15" s="192"/>
      <c r="U15" s="49"/>
    </row>
    <row r="16" spans="2:21" ht="13.5">
      <c r="B16" s="78">
        <v>4</v>
      </c>
      <c r="C16" s="80">
        <f t="shared" si="1"/>
      </c>
      <c r="D16" s="186"/>
      <c r="E16" s="187"/>
      <c r="F16" s="188"/>
      <c r="G16" s="189">
        <f t="shared" si="0"/>
      </c>
      <c r="H16" s="189"/>
      <c r="I16" s="189"/>
      <c r="J16" s="79">
        <f>IF(D16="","",リスト!$B$10)</f>
      </c>
      <c r="K16" s="190"/>
      <c r="L16" s="187"/>
      <c r="M16" s="191"/>
      <c r="N16" s="187"/>
      <c r="O16" s="187"/>
      <c r="P16" s="188"/>
      <c r="Q16" s="189"/>
      <c r="R16" s="189"/>
      <c r="S16" s="189"/>
      <c r="T16" s="192"/>
      <c r="U16" s="49"/>
    </row>
    <row r="17" spans="2:21" ht="13.5">
      <c r="B17" s="78">
        <v>5</v>
      </c>
      <c r="C17" s="80">
        <f t="shared" si="1"/>
      </c>
      <c r="D17" s="186"/>
      <c r="E17" s="187"/>
      <c r="F17" s="188"/>
      <c r="G17" s="189">
        <f t="shared" si="0"/>
      </c>
      <c r="H17" s="189"/>
      <c r="I17" s="189"/>
      <c r="J17" s="79">
        <f>IF(D17="","",リスト!$B$10)</f>
      </c>
      <c r="K17" s="190"/>
      <c r="L17" s="187"/>
      <c r="M17" s="191"/>
      <c r="N17" s="187"/>
      <c r="O17" s="187"/>
      <c r="P17" s="188"/>
      <c r="Q17" s="189"/>
      <c r="R17" s="189"/>
      <c r="S17" s="189"/>
      <c r="T17" s="192"/>
      <c r="U17" s="49"/>
    </row>
    <row r="18" spans="2:21" ht="13.5">
      <c r="B18" s="78">
        <v>6</v>
      </c>
      <c r="C18" s="80">
        <f t="shared" si="1"/>
      </c>
      <c r="D18" s="186"/>
      <c r="E18" s="187"/>
      <c r="F18" s="188"/>
      <c r="G18" s="189">
        <f t="shared" si="0"/>
      </c>
      <c r="H18" s="189"/>
      <c r="I18" s="189"/>
      <c r="J18" s="79">
        <f>IF(D18="","",リスト!$B$10)</f>
      </c>
      <c r="K18" s="190"/>
      <c r="L18" s="187"/>
      <c r="M18" s="191"/>
      <c r="N18" s="187"/>
      <c r="O18" s="187"/>
      <c r="P18" s="188"/>
      <c r="Q18" s="189"/>
      <c r="R18" s="189"/>
      <c r="S18" s="189"/>
      <c r="T18" s="192"/>
      <c r="U18" s="49"/>
    </row>
    <row r="19" spans="2:21" ht="13.5">
      <c r="B19" s="78">
        <v>7</v>
      </c>
      <c r="C19" s="80">
        <f t="shared" si="1"/>
      </c>
      <c r="D19" s="186"/>
      <c r="E19" s="187"/>
      <c r="F19" s="188"/>
      <c r="G19" s="189">
        <f t="shared" si="0"/>
      </c>
      <c r="H19" s="189"/>
      <c r="I19" s="189"/>
      <c r="J19" s="79">
        <f>IF(D19="","",リスト!$B$10)</f>
      </c>
      <c r="K19" s="190"/>
      <c r="L19" s="187"/>
      <c r="M19" s="191"/>
      <c r="N19" s="187"/>
      <c r="O19" s="187"/>
      <c r="P19" s="188"/>
      <c r="Q19" s="189"/>
      <c r="R19" s="189"/>
      <c r="S19" s="189"/>
      <c r="T19" s="192"/>
      <c r="U19" s="49"/>
    </row>
    <row r="20" spans="2:21" ht="13.5">
      <c r="B20" s="78">
        <v>8</v>
      </c>
      <c r="C20" s="80">
        <f t="shared" si="1"/>
      </c>
      <c r="D20" s="186"/>
      <c r="E20" s="187"/>
      <c r="F20" s="188"/>
      <c r="G20" s="189">
        <f t="shared" si="0"/>
      </c>
      <c r="H20" s="189"/>
      <c r="I20" s="189"/>
      <c r="J20" s="79">
        <f>IF(D20="","",リスト!$B$10)</f>
      </c>
      <c r="K20" s="190"/>
      <c r="L20" s="187"/>
      <c r="M20" s="191"/>
      <c r="N20" s="187"/>
      <c r="O20" s="187"/>
      <c r="P20" s="188"/>
      <c r="Q20" s="189"/>
      <c r="R20" s="189"/>
      <c r="S20" s="189"/>
      <c r="T20" s="192"/>
      <c r="U20" s="49"/>
    </row>
    <row r="21" spans="2:21" ht="13.5">
      <c r="B21" s="78">
        <v>9</v>
      </c>
      <c r="C21" s="80">
        <f t="shared" si="1"/>
      </c>
      <c r="D21" s="186"/>
      <c r="E21" s="187"/>
      <c r="F21" s="188"/>
      <c r="G21" s="189">
        <f t="shared" si="0"/>
      </c>
      <c r="H21" s="189"/>
      <c r="I21" s="189"/>
      <c r="J21" s="79">
        <f>IF(D21="","",リスト!$B$10)</f>
      </c>
      <c r="K21" s="190"/>
      <c r="L21" s="187"/>
      <c r="M21" s="191"/>
      <c r="N21" s="187"/>
      <c r="O21" s="187"/>
      <c r="P21" s="188"/>
      <c r="Q21" s="189"/>
      <c r="R21" s="189"/>
      <c r="S21" s="189"/>
      <c r="T21" s="192"/>
      <c r="U21" s="49"/>
    </row>
    <row r="22" spans="2:21" ht="13.5">
      <c r="B22" s="78">
        <v>10</v>
      </c>
      <c r="C22" s="80">
        <f t="shared" si="1"/>
      </c>
      <c r="D22" s="186"/>
      <c r="E22" s="187"/>
      <c r="F22" s="188"/>
      <c r="G22" s="189">
        <f t="shared" si="0"/>
      </c>
      <c r="H22" s="189"/>
      <c r="I22" s="189"/>
      <c r="J22" s="79">
        <f>IF(D22="","",リスト!$B$10)</f>
      </c>
      <c r="K22" s="190"/>
      <c r="L22" s="187"/>
      <c r="M22" s="191"/>
      <c r="N22" s="187"/>
      <c r="O22" s="187"/>
      <c r="P22" s="188"/>
      <c r="Q22" s="189"/>
      <c r="R22" s="189"/>
      <c r="S22" s="189"/>
      <c r="T22" s="192"/>
      <c r="U22" s="49"/>
    </row>
    <row r="23" spans="2:21" ht="13.5">
      <c r="B23" s="78">
        <v>11</v>
      </c>
      <c r="C23" s="80">
        <f t="shared" si="1"/>
      </c>
      <c r="D23" s="186"/>
      <c r="E23" s="187"/>
      <c r="F23" s="188"/>
      <c r="G23" s="189">
        <f t="shared" si="0"/>
      </c>
      <c r="H23" s="189"/>
      <c r="I23" s="189"/>
      <c r="J23" s="79">
        <f>IF(D23="","",リスト!$B$10)</f>
      </c>
      <c r="K23" s="190"/>
      <c r="L23" s="187"/>
      <c r="M23" s="191"/>
      <c r="N23" s="187"/>
      <c r="O23" s="187"/>
      <c r="P23" s="188"/>
      <c r="Q23" s="189"/>
      <c r="R23" s="189"/>
      <c r="S23" s="189"/>
      <c r="T23" s="192"/>
      <c r="U23" s="49"/>
    </row>
    <row r="24" spans="2:21" ht="13.5">
      <c r="B24" s="78">
        <v>12</v>
      </c>
      <c r="C24" s="80">
        <f t="shared" si="1"/>
      </c>
      <c r="D24" s="186"/>
      <c r="E24" s="187"/>
      <c r="F24" s="188"/>
      <c r="G24" s="189">
        <f t="shared" si="0"/>
      </c>
      <c r="H24" s="189"/>
      <c r="I24" s="189"/>
      <c r="J24" s="79">
        <f>IF(D24="","",リスト!$B$10)</f>
      </c>
      <c r="K24" s="190"/>
      <c r="L24" s="187"/>
      <c r="M24" s="191"/>
      <c r="N24" s="187"/>
      <c r="O24" s="187"/>
      <c r="P24" s="188"/>
      <c r="Q24" s="189"/>
      <c r="R24" s="189"/>
      <c r="S24" s="189"/>
      <c r="T24" s="192"/>
      <c r="U24" s="49"/>
    </row>
    <row r="25" spans="2:21" ht="13.5">
      <c r="B25" s="78">
        <v>13</v>
      </c>
      <c r="C25" s="80">
        <f t="shared" si="1"/>
      </c>
      <c r="D25" s="186"/>
      <c r="E25" s="187"/>
      <c r="F25" s="188"/>
      <c r="G25" s="189">
        <f t="shared" si="0"/>
      </c>
      <c r="H25" s="189"/>
      <c r="I25" s="189"/>
      <c r="J25" s="79">
        <f>IF(D25="","",リスト!$B$10)</f>
      </c>
      <c r="K25" s="190"/>
      <c r="L25" s="187"/>
      <c r="M25" s="191"/>
      <c r="N25" s="187"/>
      <c r="O25" s="187"/>
      <c r="P25" s="188"/>
      <c r="Q25" s="189"/>
      <c r="R25" s="189"/>
      <c r="S25" s="189"/>
      <c r="T25" s="192"/>
      <c r="U25" s="49"/>
    </row>
    <row r="26" spans="2:21" ht="13.5">
      <c r="B26" s="78">
        <v>14</v>
      </c>
      <c r="C26" s="80">
        <f t="shared" si="1"/>
      </c>
      <c r="D26" s="186"/>
      <c r="E26" s="187"/>
      <c r="F26" s="188"/>
      <c r="G26" s="189">
        <f t="shared" si="0"/>
      </c>
      <c r="H26" s="189"/>
      <c r="I26" s="189"/>
      <c r="J26" s="79">
        <f>IF(D26="","",リスト!$B$10)</f>
      </c>
      <c r="K26" s="190"/>
      <c r="L26" s="187"/>
      <c r="M26" s="191"/>
      <c r="N26" s="187"/>
      <c r="O26" s="187"/>
      <c r="P26" s="188"/>
      <c r="Q26" s="189"/>
      <c r="R26" s="189"/>
      <c r="S26" s="189"/>
      <c r="T26" s="192"/>
      <c r="U26" s="49"/>
    </row>
    <row r="27" spans="2:21" ht="13.5">
      <c r="B27" s="78">
        <v>15</v>
      </c>
      <c r="C27" s="80">
        <f t="shared" si="1"/>
      </c>
      <c r="D27" s="186"/>
      <c r="E27" s="187"/>
      <c r="F27" s="188"/>
      <c r="G27" s="189">
        <f t="shared" si="0"/>
      </c>
      <c r="H27" s="189"/>
      <c r="I27" s="189"/>
      <c r="J27" s="79">
        <f>IF(D27="","",リスト!$B$10)</f>
      </c>
      <c r="K27" s="190"/>
      <c r="L27" s="187"/>
      <c r="M27" s="191"/>
      <c r="N27" s="187"/>
      <c r="O27" s="187"/>
      <c r="P27" s="188"/>
      <c r="Q27" s="189"/>
      <c r="R27" s="189"/>
      <c r="S27" s="189"/>
      <c r="T27" s="192"/>
      <c r="U27" s="49"/>
    </row>
    <row r="28" spans="2:21" ht="13.5">
      <c r="B28" s="78">
        <v>16</v>
      </c>
      <c r="C28" s="80">
        <f t="shared" si="1"/>
      </c>
      <c r="D28" s="186"/>
      <c r="E28" s="187"/>
      <c r="F28" s="188"/>
      <c r="G28" s="189">
        <f t="shared" si="0"/>
      </c>
      <c r="H28" s="189"/>
      <c r="I28" s="189"/>
      <c r="J28" s="79">
        <f>IF(D28="","",リスト!$B$10)</f>
      </c>
      <c r="K28" s="190"/>
      <c r="L28" s="187"/>
      <c r="M28" s="191"/>
      <c r="N28" s="187"/>
      <c r="O28" s="187"/>
      <c r="P28" s="188"/>
      <c r="Q28" s="189"/>
      <c r="R28" s="189"/>
      <c r="S28" s="189"/>
      <c r="T28" s="192"/>
      <c r="U28" s="49"/>
    </row>
    <row r="29" spans="2:21" ht="13.5">
      <c r="B29" s="78">
        <v>17</v>
      </c>
      <c r="C29" s="80">
        <f t="shared" si="1"/>
      </c>
      <c r="D29" s="186"/>
      <c r="E29" s="187"/>
      <c r="F29" s="188"/>
      <c r="G29" s="189">
        <f t="shared" si="0"/>
      </c>
      <c r="H29" s="189"/>
      <c r="I29" s="189"/>
      <c r="J29" s="79">
        <f>IF(D29="","",リスト!$B$10)</f>
      </c>
      <c r="K29" s="190"/>
      <c r="L29" s="187"/>
      <c r="M29" s="191"/>
      <c r="N29" s="187"/>
      <c r="O29" s="187"/>
      <c r="P29" s="188"/>
      <c r="Q29" s="189"/>
      <c r="R29" s="189"/>
      <c r="S29" s="189"/>
      <c r="T29" s="192"/>
      <c r="U29" s="49"/>
    </row>
    <row r="30" spans="2:21" ht="13.5">
      <c r="B30" s="78">
        <v>18</v>
      </c>
      <c r="C30" s="80">
        <f t="shared" si="1"/>
      </c>
      <c r="D30" s="186"/>
      <c r="E30" s="187"/>
      <c r="F30" s="188"/>
      <c r="G30" s="189">
        <f t="shared" si="0"/>
      </c>
      <c r="H30" s="189"/>
      <c r="I30" s="189"/>
      <c r="J30" s="79">
        <f>IF(D30="","",リスト!$B$10)</f>
      </c>
      <c r="K30" s="190"/>
      <c r="L30" s="187"/>
      <c r="M30" s="191"/>
      <c r="N30" s="187"/>
      <c r="O30" s="187"/>
      <c r="P30" s="188"/>
      <c r="Q30" s="189"/>
      <c r="R30" s="189"/>
      <c r="S30" s="189"/>
      <c r="T30" s="192"/>
      <c r="U30" s="49"/>
    </row>
    <row r="31" spans="2:21" ht="13.5">
      <c r="B31" s="78">
        <v>19</v>
      </c>
      <c r="C31" s="80">
        <f t="shared" si="1"/>
      </c>
      <c r="D31" s="186"/>
      <c r="E31" s="187"/>
      <c r="F31" s="188"/>
      <c r="G31" s="189">
        <f t="shared" si="0"/>
      </c>
      <c r="H31" s="189"/>
      <c r="I31" s="189"/>
      <c r="J31" s="79">
        <f>IF(D31="","",リスト!$B$10)</f>
      </c>
      <c r="K31" s="190"/>
      <c r="L31" s="187"/>
      <c r="M31" s="191"/>
      <c r="N31" s="187"/>
      <c r="O31" s="187"/>
      <c r="P31" s="188"/>
      <c r="Q31" s="189"/>
      <c r="R31" s="189"/>
      <c r="S31" s="189"/>
      <c r="T31" s="192"/>
      <c r="U31" s="49"/>
    </row>
    <row r="32" spans="2:21" ht="13.5">
      <c r="B32" s="78">
        <v>20</v>
      </c>
      <c r="C32" s="80">
        <f t="shared" si="1"/>
      </c>
      <c r="D32" s="186"/>
      <c r="E32" s="187"/>
      <c r="F32" s="188"/>
      <c r="G32" s="189">
        <f t="shared" si="0"/>
      </c>
      <c r="H32" s="189"/>
      <c r="I32" s="189"/>
      <c r="J32" s="79">
        <f>IF(D32="","",リスト!$B$10)</f>
      </c>
      <c r="K32" s="190"/>
      <c r="L32" s="187"/>
      <c r="M32" s="191"/>
      <c r="N32" s="187"/>
      <c r="O32" s="187"/>
      <c r="P32" s="188"/>
      <c r="Q32" s="189"/>
      <c r="R32" s="189"/>
      <c r="S32" s="189"/>
      <c r="T32" s="192"/>
      <c r="U32" s="49"/>
    </row>
    <row r="33" spans="2:21" ht="13.5">
      <c r="B33" s="78">
        <v>21</v>
      </c>
      <c r="C33" s="80">
        <f t="shared" si="1"/>
      </c>
      <c r="D33" s="186"/>
      <c r="E33" s="187"/>
      <c r="F33" s="188"/>
      <c r="G33" s="189">
        <f t="shared" si="0"/>
      </c>
      <c r="H33" s="189"/>
      <c r="I33" s="189"/>
      <c r="J33" s="79">
        <f>IF(D33="","",リスト!$B$10)</f>
      </c>
      <c r="K33" s="190"/>
      <c r="L33" s="187"/>
      <c r="M33" s="191"/>
      <c r="N33" s="187"/>
      <c r="O33" s="187"/>
      <c r="P33" s="188"/>
      <c r="Q33" s="189"/>
      <c r="R33" s="189"/>
      <c r="S33" s="189"/>
      <c r="T33" s="192"/>
      <c r="U33" s="49"/>
    </row>
    <row r="34" spans="2:21" ht="13.5">
      <c r="B34" s="78">
        <v>22</v>
      </c>
      <c r="C34" s="80">
        <f t="shared" si="1"/>
      </c>
      <c r="D34" s="186"/>
      <c r="E34" s="187"/>
      <c r="F34" s="188"/>
      <c r="G34" s="189">
        <f t="shared" si="0"/>
      </c>
      <c r="H34" s="189"/>
      <c r="I34" s="189"/>
      <c r="J34" s="79">
        <f>IF(D34="","",リスト!$B$10)</f>
      </c>
      <c r="K34" s="190"/>
      <c r="L34" s="187"/>
      <c r="M34" s="191"/>
      <c r="N34" s="187"/>
      <c r="O34" s="187"/>
      <c r="P34" s="188"/>
      <c r="Q34" s="189"/>
      <c r="R34" s="189"/>
      <c r="S34" s="189"/>
      <c r="T34" s="192"/>
      <c r="U34" s="49"/>
    </row>
    <row r="35" spans="2:21" ht="13.5">
      <c r="B35" s="78">
        <v>23</v>
      </c>
      <c r="C35" s="80">
        <f t="shared" si="1"/>
      </c>
      <c r="D35" s="186"/>
      <c r="E35" s="187"/>
      <c r="F35" s="188"/>
      <c r="G35" s="189">
        <f t="shared" si="0"/>
      </c>
      <c r="H35" s="189"/>
      <c r="I35" s="189"/>
      <c r="J35" s="79">
        <f>IF(D35="","",リスト!$B$10)</f>
      </c>
      <c r="K35" s="190"/>
      <c r="L35" s="187"/>
      <c r="M35" s="191"/>
      <c r="N35" s="187"/>
      <c r="O35" s="187"/>
      <c r="P35" s="188"/>
      <c r="Q35" s="189"/>
      <c r="R35" s="189"/>
      <c r="S35" s="189"/>
      <c r="T35" s="192"/>
      <c r="U35" s="49"/>
    </row>
    <row r="36" spans="2:21" ht="13.5">
      <c r="B36" s="78">
        <v>24</v>
      </c>
      <c r="C36" s="80">
        <f t="shared" si="1"/>
      </c>
      <c r="D36" s="186"/>
      <c r="E36" s="187"/>
      <c r="F36" s="188"/>
      <c r="G36" s="189">
        <f t="shared" si="0"/>
      </c>
      <c r="H36" s="189"/>
      <c r="I36" s="189"/>
      <c r="J36" s="79">
        <f>IF(D36="","",リスト!$B$10)</f>
      </c>
      <c r="K36" s="190"/>
      <c r="L36" s="187"/>
      <c r="M36" s="191"/>
      <c r="N36" s="187"/>
      <c r="O36" s="187"/>
      <c r="P36" s="188"/>
      <c r="Q36" s="189"/>
      <c r="R36" s="189"/>
      <c r="S36" s="189"/>
      <c r="T36" s="192"/>
      <c r="U36" s="49"/>
    </row>
    <row r="37" spans="2:21" ht="13.5">
      <c r="B37" s="78">
        <v>25</v>
      </c>
      <c r="C37" s="80">
        <f t="shared" si="1"/>
      </c>
      <c r="D37" s="186"/>
      <c r="E37" s="187"/>
      <c r="F37" s="188"/>
      <c r="G37" s="189">
        <f t="shared" si="0"/>
      </c>
      <c r="H37" s="189"/>
      <c r="I37" s="189"/>
      <c r="J37" s="79">
        <f>IF(D37="","",リスト!$B$10)</f>
      </c>
      <c r="K37" s="190"/>
      <c r="L37" s="187"/>
      <c r="M37" s="191"/>
      <c r="N37" s="187"/>
      <c r="O37" s="187"/>
      <c r="P37" s="188"/>
      <c r="Q37" s="189"/>
      <c r="R37" s="189"/>
      <c r="S37" s="189"/>
      <c r="T37" s="192"/>
      <c r="U37" s="49"/>
    </row>
    <row r="38" spans="2:21" ht="13.5">
      <c r="B38" s="78">
        <v>26</v>
      </c>
      <c r="C38" s="80">
        <f t="shared" si="1"/>
      </c>
      <c r="D38" s="186"/>
      <c r="E38" s="187"/>
      <c r="F38" s="188"/>
      <c r="G38" s="189">
        <f t="shared" si="0"/>
      </c>
      <c r="H38" s="189"/>
      <c r="I38" s="189"/>
      <c r="J38" s="79">
        <f>IF(D38="","",リスト!$B$10)</f>
      </c>
      <c r="K38" s="190"/>
      <c r="L38" s="187"/>
      <c r="M38" s="191"/>
      <c r="N38" s="187"/>
      <c r="O38" s="187"/>
      <c r="P38" s="188"/>
      <c r="Q38" s="189"/>
      <c r="R38" s="189"/>
      <c r="S38" s="189"/>
      <c r="T38" s="192"/>
      <c r="U38" s="49"/>
    </row>
    <row r="39" spans="2:21" ht="13.5">
      <c r="B39" s="78">
        <v>27</v>
      </c>
      <c r="C39" s="80">
        <f t="shared" si="1"/>
      </c>
      <c r="D39" s="186"/>
      <c r="E39" s="187"/>
      <c r="F39" s="188"/>
      <c r="G39" s="189">
        <f t="shared" si="0"/>
      </c>
      <c r="H39" s="189"/>
      <c r="I39" s="189"/>
      <c r="J39" s="79">
        <f>IF(D39="","",リスト!$B$10)</f>
      </c>
      <c r="K39" s="190"/>
      <c r="L39" s="187"/>
      <c r="M39" s="191"/>
      <c r="N39" s="187"/>
      <c r="O39" s="187"/>
      <c r="P39" s="188"/>
      <c r="Q39" s="189"/>
      <c r="R39" s="189"/>
      <c r="S39" s="189"/>
      <c r="T39" s="192"/>
      <c r="U39" s="49"/>
    </row>
    <row r="40" spans="2:21" ht="13.5">
      <c r="B40" s="78">
        <v>28</v>
      </c>
      <c r="C40" s="80">
        <f t="shared" si="1"/>
      </c>
      <c r="D40" s="186"/>
      <c r="E40" s="187"/>
      <c r="F40" s="188"/>
      <c r="G40" s="189">
        <f t="shared" si="0"/>
      </c>
      <c r="H40" s="189"/>
      <c r="I40" s="189"/>
      <c r="J40" s="79">
        <f>IF(D40="","",リスト!$B$10)</f>
      </c>
      <c r="K40" s="190"/>
      <c r="L40" s="187"/>
      <c r="M40" s="191"/>
      <c r="N40" s="187"/>
      <c r="O40" s="187"/>
      <c r="P40" s="188"/>
      <c r="Q40" s="189"/>
      <c r="R40" s="189"/>
      <c r="S40" s="189"/>
      <c r="T40" s="192"/>
      <c r="U40" s="49"/>
    </row>
    <row r="41" spans="2:21" ht="13.5">
      <c r="B41" s="78">
        <v>29</v>
      </c>
      <c r="C41" s="80">
        <f t="shared" si="1"/>
      </c>
      <c r="D41" s="186"/>
      <c r="E41" s="187"/>
      <c r="F41" s="188"/>
      <c r="G41" s="189">
        <f t="shared" si="0"/>
      </c>
      <c r="H41" s="189"/>
      <c r="I41" s="189"/>
      <c r="J41" s="79">
        <f>IF(D41="","",リスト!$B$10)</f>
      </c>
      <c r="K41" s="190"/>
      <c r="L41" s="187"/>
      <c r="M41" s="191"/>
      <c r="N41" s="187"/>
      <c r="O41" s="187"/>
      <c r="P41" s="188"/>
      <c r="Q41" s="189"/>
      <c r="R41" s="189"/>
      <c r="S41" s="189"/>
      <c r="T41" s="192"/>
      <c r="U41" s="49"/>
    </row>
    <row r="42" spans="2:21" ht="13.5">
      <c r="B42" s="78">
        <v>30</v>
      </c>
      <c r="C42" s="80">
        <f t="shared" si="1"/>
      </c>
      <c r="D42" s="186"/>
      <c r="E42" s="187"/>
      <c r="F42" s="188"/>
      <c r="G42" s="189">
        <f t="shared" si="0"/>
      </c>
      <c r="H42" s="189"/>
      <c r="I42" s="189"/>
      <c r="J42" s="79">
        <f>IF(D42="","",リスト!$B$10)</f>
      </c>
      <c r="K42" s="190"/>
      <c r="L42" s="187"/>
      <c r="M42" s="191"/>
      <c r="N42" s="187"/>
      <c r="O42" s="187"/>
      <c r="P42" s="188"/>
      <c r="Q42" s="189"/>
      <c r="R42" s="189"/>
      <c r="S42" s="189"/>
      <c r="T42" s="192"/>
      <c r="U42" s="49"/>
    </row>
    <row r="43" spans="2:21" ht="13.5">
      <c r="B43" s="78">
        <v>31</v>
      </c>
      <c r="C43" s="80">
        <f t="shared" si="1"/>
      </c>
      <c r="D43" s="186"/>
      <c r="E43" s="187"/>
      <c r="F43" s="188"/>
      <c r="G43" s="189">
        <f t="shared" si="0"/>
      </c>
      <c r="H43" s="189"/>
      <c r="I43" s="189"/>
      <c r="J43" s="79">
        <f>IF(D43="","",リスト!$B$10)</f>
      </c>
      <c r="K43" s="190"/>
      <c r="L43" s="187"/>
      <c r="M43" s="191"/>
      <c r="N43" s="187"/>
      <c r="O43" s="187"/>
      <c r="P43" s="188"/>
      <c r="Q43" s="189"/>
      <c r="R43" s="189"/>
      <c r="S43" s="189"/>
      <c r="T43" s="192"/>
      <c r="U43" s="49"/>
    </row>
    <row r="44" spans="2:21" ht="13.5">
      <c r="B44" s="78">
        <v>32</v>
      </c>
      <c r="C44" s="80">
        <f t="shared" si="1"/>
      </c>
      <c r="D44" s="186"/>
      <c r="E44" s="187"/>
      <c r="F44" s="188"/>
      <c r="G44" s="189">
        <f t="shared" si="0"/>
      </c>
      <c r="H44" s="189"/>
      <c r="I44" s="189"/>
      <c r="J44" s="79">
        <f>IF(D44="","",リスト!$B$10)</f>
      </c>
      <c r="K44" s="190"/>
      <c r="L44" s="187"/>
      <c r="M44" s="191"/>
      <c r="N44" s="187"/>
      <c r="O44" s="187"/>
      <c r="P44" s="188"/>
      <c r="Q44" s="189"/>
      <c r="R44" s="189"/>
      <c r="S44" s="189"/>
      <c r="T44" s="192"/>
      <c r="U44" s="49"/>
    </row>
    <row r="45" spans="2:21" ht="13.5">
      <c r="B45" s="78">
        <v>33</v>
      </c>
      <c r="C45" s="80">
        <f t="shared" si="1"/>
      </c>
      <c r="D45" s="186"/>
      <c r="E45" s="187"/>
      <c r="F45" s="188"/>
      <c r="G45" s="189">
        <f t="shared" si="0"/>
      </c>
      <c r="H45" s="189"/>
      <c r="I45" s="189"/>
      <c r="J45" s="79">
        <f>IF(D45="","",リスト!$B$10)</f>
      </c>
      <c r="K45" s="190"/>
      <c r="L45" s="187"/>
      <c r="M45" s="191"/>
      <c r="N45" s="187"/>
      <c r="O45" s="187"/>
      <c r="P45" s="188"/>
      <c r="Q45" s="189"/>
      <c r="R45" s="189"/>
      <c r="S45" s="189"/>
      <c r="T45" s="192"/>
      <c r="U45" s="49"/>
    </row>
    <row r="46" spans="2:21" ht="13.5">
      <c r="B46" s="78">
        <v>34</v>
      </c>
      <c r="C46" s="80">
        <f t="shared" si="1"/>
      </c>
      <c r="D46" s="186"/>
      <c r="E46" s="187"/>
      <c r="F46" s="188"/>
      <c r="G46" s="189">
        <f t="shared" si="0"/>
      </c>
      <c r="H46" s="189"/>
      <c r="I46" s="189"/>
      <c r="J46" s="79">
        <f>IF(D46="","",リスト!$B$10)</f>
      </c>
      <c r="K46" s="190"/>
      <c r="L46" s="187"/>
      <c r="M46" s="191"/>
      <c r="N46" s="187"/>
      <c r="O46" s="187"/>
      <c r="P46" s="188"/>
      <c r="Q46" s="189"/>
      <c r="R46" s="189"/>
      <c r="S46" s="189"/>
      <c r="T46" s="192"/>
      <c r="U46" s="49"/>
    </row>
    <row r="47" spans="2:21" ht="13.5">
      <c r="B47" s="78">
        <v>35</v>
      </c>
      <c r="C47" s="80">
        <f t="shared" si="1"/>
      </c>
      <c r="D47" s="186"/>
      <c r="E47" s="187"/>
      <c r="F47" s="188"/>
      <c r="G47" s="189">
        <f t="shared" si="0"/>
      </c>
      <c r="H47" s="189"/>
      <c r="I47" s="189"/>
      <c r="J47" s="79">
        <f>IF(D47="","",リスト!$B$10)</f>
      </c>
      <c r="K47" s="190"/>
      <c r="L47" s="187"/>
      <c r="M47" s="191"/>
      <c r="N47" s="187"/>
      <c r="O47" s="187"/>
      <c r="P47" s="188"/>
      <c r="Q47" s="189"/>
      <c r="R47" s="189"/>
      <c r="S47" s="189"/>
      <c r="T47" s="192"/>
      <c r="U47" s="49"/>
    </row>
    <row r="48" spans="2:21" ht="13.5">
      <c r="B48" s="78">
        <v>36</v>
      </c>
      <c r="C48" s="80">
        <f t="shared" si="1"/>
      </c>
      <c r="D48" s="186"/>
      <c r="E48" s="187"/>
      <c r="F48" s="188"/>
      <c r="G48" s="189">
        <f t="shared" si="0"/>
      </c>
      <c r="H48" s="189"/>
      <c r="I48" s="189"/>
      <c r="J48" s="79">
        <f>IF(D48="","",リスト!$B$10)</f>
      </c>
      <c r="K48" s="190"/>
      <c r="L48" s="187"/>
      <c r="M48" s="191"/>
      <c r="N48" s="187"/>
      <c r="O48" s="187"/>
      <c r="P48" s="188"/>
      <c r="Q48" s="189"/>
      <c r="R48" s="189"/>
      <c r="S48" s="189"/>
      <c r="T48" s="192"/>
      <c r="U48" s="49"/>
    </row>
    <row r="49" spans="2:21" ht="13.5">
      <c r="B49" s="78">
        <v>37</v>
      </c>
      <c r="C49" s="80">
        <f t="shared" si="1"/>
      </c>
      <c r="D49" s="186"/>
      <c r="E49" s="187"/>
      <c r="F49" s="188"/>
      <c r="G49" s="189">
        <f t="shared" si="0"/>
      </c>
      <c r="H49" s="189"/>
      <c r="I49" s="189"/>
      <c r="J49" s="79">
        <f>IF(D49="","",リスト!$B$10)</f>
      </c>
      <c r="K49" s="190"/>
      <c r="L49" s="187"/>
      <c r="M49" s="191"/>
      <c r="N49" s="187"/>
      <c r="O49" s="187"/>
      <c r="P49" s="188"/>
      <c r="Q49" s="189"/>
      <c r="R49" s="189"/>
      <c r="S49" s="189"/>
      <c r="T49" s="192"/>
      <c r="U49" s="49"/>
    </row>
    <row r="50" spans="2:21" ht="13.5">
      <c r="B50" s="78">
        <v>38</v>
      </c>
      <c r="C50" s="80">
        <f t="shared" si="1"/>
      </c>
      <c r="D50" s="186"/>
      <c r="E50" s="187"/>
      <c r="F50" s="188"/>
      <c r="G50" s="189">
        <f t="shared" si="0"/>
      </c>
      <c r="H50" s="189"/>
      <c r="I50" s="189"/>
      <c r="J50" s="79">
        <f>IF(D50="","",リスト!$B$10)</f>
      </c>
      <c r="K50" s="190"/>
      <c r="L50" s="187"/>
      <c r="M50" s="191"/>
      <c r="N50" s="187"/>
      <c r="O50" s="187"/>
      <c r="P50" s="188"/>
      <c r="Q50" s="189"/>
      <c r="R50" s="189"/>
      <c r="S50" s="189"/>
      <c r="T50" s="192"/>
      <c r="U50" s="49"/>
    </row>
    <row r="51" spans="2:21" ht="13.5">
      <c r="B51" s="78">
        <v>39</v>
      </c>
      <c r="C51" s="80">
        <f t="shared" si="1"/>
      </c>
      <c r="D51" s="186"/>
      <c r="E51" s="187"/>
      <c r="F51" s="188"/>
      <c r="G51" s="189">
        <f t="shared" si="0"/>
      </c>
      <c r="H51" s="189"/>
      <c r="I51" s="189"/>
      <c r="J51" s="79">
        <f>IF(D51="","",リスト!$B$10)</f>
      </c>
      <c r="K51" s="190"/>
      <c r="L51" s="187"/>
      <c r="M51" s="191"/>
      <c r="N51" s="187"/>
      <c r="O51" s="187"/>
      <c r="P51" s="188"/>
      <c r="Q51" s="189"/>
      <c r="R51" s="189"/>
      <c r="S51" s="189"/>
      <c r="T51" s="192"/>
      <c r="U51" s="49"/>
    </row>
    <row r="52" spans="2:21" ht="13.5">
      <c r="B52" s="78">
        <v>40</v>
      </c>
      <c r="C52" s="80">
        <f t="shared" si="1"/>
      </c>
      <c r="D52" s="186"/>
      <c r="E52" s="187"/>
      <c r="F52" s="188"/>
      <c r="G52" s="189">
        <f t="shared" si="0"/>
      </c>
      <c r="H52" s="189"/>
      <c r="I52" s="189"/>
      <c r="J52" s="79">
        <f>IF(D52="","",リスト!$B$10)</f>
      </c>
      <c r="K52" s="190"/>
      <c r="L52" s="187"/>
      <c r="M52" s="191"/>
      <c r="N52" s="187"/>
      <c r="O52" s="187"/>
      <c r="P52" s="188"/>
      <c r="Q52" s="189"/>
      <c r="R52" s="189"/>
      <c r="S52" s="189"/>
      <c r="T52" s="192"/>
      <c r="U52" s="49"/>
    </row>
    <row r="53" spans="2:21" ht="13.5">
      <c r="B53" s="78">
        <v>41</v>
      </c>
      <c r="C53" s="80">
        <f t="shared" si="1"/>
      </c>
      <c r="D53" s="186"/>
      <c r="E53" s="187"/>
      <c r="F53" s="188"/>
      <c r="G53" s="189">
        <f t="shared" si="0"/>
      </c>
      <c r="H53" s="189"/>
      <c r="I53" s="189"/>
      <c r="J53" s="79">
        <f>IF(D53="","",リスト!$B$10)</f>
      </c>
      <c r="K53" s="190"/>
      <c r="L53" s="187"/>
      <c r="M53" s="191"/>
      <c r="N53" s="187"/>
      <c r="O53" s="187"/>
      <c r="P53" s="188"/>
      <c r="Q53" s="189"/>
      <c r="R53" s="189"/>
      <c r="S53" s="189"/>
      <c r="T53" s="192"/>
      <c r="U53" s="49"/>
    </row>
    <row r="54" spans="2:21" ht="13.5">
      <c r="B54" s="78">
        <v>42</v>
      </c>
      <c r="C54" s="80">
        <f t="shared" si="1"/>
      </c>
      <c r="D54" s="186"/>
      <c r="E54" s="187"/>
      <c r="F54" s="188"/>
      <c r="G54" s="189">
        <f t="shared" si="0"/>
      </c>
      <c r="H54" s="189"/>
      <c r="I54" s="189"/>
      <c r="J54" s="79">
        <f>IF(D54="","",リスト!$B$10)</f>
      </c>
      <c r="K54" s="190"/>
      <c r="L54" s="187"/>
      <c r="M54" s="191"/>
      <c r="N54" s="187"/>
      <c r="O54" s="187"/>
      <c r="P54" s="188"/>
      <c r="Q54" s="189"/>
      <c r="R54" s="189"/>
      <c r="S54" s="189"/>
      <c r="T54" s="192"/>
      <c r="U54" s="49"/>
    </row>
    <row r="55" spans="2:21" ht="13.5">
      <c r="B55" s="78">
        <v>43</v>
      </c>
      <c r="C55" s="80">
        <f t="shared" si="1"/>
      </c>
      <c r="D55" s="186"/>
      <c r="E55" s="187"/>
      <c r="F55" s="188"/>
      <c r="G55" s="189">
        <f t="shared" si="0"/>
      </c>
      <c r="H55" s="189"/>
      <c r="I55" s="189"/>
      <c r="J55" s="79">
        <f>IF(D55="","",リスト!$B$10)</f>
      </c>
      <c r="K55" s="190"/>
      <c r="L55" s="187"/>
      <c r="M55" s="191"/>
      <c r="N55" s="187"/>
      <c r="O55" s="187"/>
      <c r="P55" s="188"/>
      <c r="Q55" s="189"/>
      <c r="R55" s="189"/>
      <c r="S55" s="189"/>
      <c r="T55" s="192"/>
      <c r="U55" s="49"/>
    </row>
    <row r="56" spans="2:21" ht="13.5">
      <c r="B56" s="78">
        <v>44</v>
      </c>
      <c r="C56" s="80">
        <f t="shared" si="1"/>
      </c>
      <c r="D56" s="186"/>
      <c r="E56" s="187"/>
      <c r="F56" s="188"/>
      <c r="G56" s="189">
        <f t="shared" si="0"/>
      </c>
      <c r="H56" s="189"/>
      <c r="I56" s="189"/>
      <c r="J56" s="79">
        <f>IF(D56="","",リスト!$B$10)</f>
      </c>
      <c r="K56" s="190"/>
      <c r="L56" s="187"/>
      <c r="M56" s="191"/>
      <c r="N56" s="187"/>
      <c r="O56" s="187"/>
      <c r="P56" s="188"/>
      <c r="Q56" s="189"/>
      <c r="R56" s="189"/>
      <c r="S56" s="189"/>
      <c r="T56" s="192"/>
      <c r="U56" s="49"/>
    </row>
    <row r="57" spans="2:21" ht="13.5">
      <c r="B57" s="78">
        <v>45</v>
      </c>
      <c r="C57" s="80">
        <f t="shared" si="1"/>
      </c>
      <c r="D57" s="186"/>
      <c r="E57" s="187"/>
      <c r="F57" s="188"/>
      <c r="G57" s="189">
        <f t="shared" si="0"/>
      </c>
      <c r="H57" s="189"/>
      <c r="I57" s="189"/>
      <c r="J57" s="79">
        <f>IF(D57="","",リスト!$B$10)</f>
      </c>
      <c r="K57" s="190"/>
      <c r="L57" s="187"/>
      <c r="M57" s="191"/>
      <c r="N57" s="187"/>
      <c r="O57" s="187"/>
      <c r="P57" s="188"/>
      <c r="Q57" s="189"/>
      <c r="R57" s="189"/>
      <c r="S57" s="189"/>
      <c r="T57" s="192"/>
      <c r="U57" s="49"/>
    </row>
    <row r="58" spans="2:21" ht="13.5">
      <c r="B58" s="78">
        <v>46</v>
      </c>
      <c r="C58" s="80">
        <f t="shared" si="1"/>
      </c>
      <c r="D58" s="186"/>
      <c r="E58" s="187"/>
      <c r="F58" s="188"/>
      <c r="G58" s="189">
        <f t="shared" si="0"/>
      </c>
      <c r="H58" s="189"/>
      <c r="I58" s="189"/>
      <c r="J58" s="79">
        <f>IF(D58="","",リスト!$B$10)</f>
      </c>
      <c r="K58" s="190"/>
      <c r="L58" s="187"/>
      <c r="M58" s="191"/>
      <c r="N58" s="187"/>
      <c r="O58" s="187"/>
      <c r="P58" s="188"/>
      <c r="Q58" s="189"/>
      <c r="R58" s="189"/>
      <c r="S58" s="189"/>
      <c r="T58" s="192"/>
      <c r="U58" s="49"/>
    </row>
    <row r="59" spans="2:21" ht="13.5">
      <c r="B59" s="78">
        <v>47</v>
      </c>
      <c r="C59" s="80">
        <f t="shared" si="1"/>
      </c>
      <c r="D59" s="186"/>
      <c r="E59" s="187"/>
      <c r="F59" s="188"/>
      <c r="G59" s="189">
        <f t="shared" si="0"/>
      </c>
      <c r="H59" s="189"/>
      <c r="I59" s="189"/>
      <c r="J59" s="79">
        <f>IF(D59="","",リスト!$B$10)</f>
      </c>
      <c r="K59" s="190"/>
      <c r="L59" s="187"/>
      <c r="M59" s="191"/>
      <c r="N59" s="187"/>
      <c r="O59" s="187"/>
      <c r="P59" s="188"/>
      <c r="Q59" s="189"/>
      <c r="R59" s="189"/>
      <c r="S59" s="189"/>
      <c r="T59" s="192"/>
      <c r="U59" s="49"/>
    </row>
    <row r="60" spans="1:21" ht="13.5">
      <c r="A60" s="43"/>
      <c r="B60" s="81">
        <v>48</v>
      </c>
      <c r="C60" s="80">
        <f t="shared" si="1"/>
      </c>
      <c r="D60" s="186"/>
      <c r="E60" s="187"/>
      <c r="F60" s="188"/>
      <c r="G60" s="189">
        <f t="shared" si="0"/>
      </c>
      <c r="H60" s="189"/>
      <c r="I60" s="189"/>
      <c r="J60" s="79">
        <f>IF(D60="","",リスト!$B$10)</f>
      </c>
      <c r="K60" s="190"/>
      <c r="L60" s="187"/>
      <c r="M60" s="191"/>
      <c r="N60" s="187"/>
      <c r="O60" s="187"/>
      <c r="P60" s="188"/>
      <c r="Q60" s="189"/>
      <c r="R60" s="189"/>
      <c r="S60" s="189"/>
      <c r="T60" s="192"/>
      <c r="U60" s="49"/>
    </row>
    <row r="61" spans="1:21" ht="13.5">
      <c r="A61" s="43"/>
      <c r="B61" s="81">
        <v>49</v>
      </c>
      <c r="C61" s="80">
        <f t="shared" si="1"/>
      </c>
      <c r="D61" s="186"/>
      <c r="E61" s="187"/>
      <c r="F61" s="188"/>
      <c r="G61" s="189">
        <f t="shared" si="0"/>
      </c>
      <c r="H61" s="189"/>
      <c r="I61" s="189"/>
      <c r="J61" s="79">
        <f>IF(D61="","",リスト!$B$10)</f>
      </c>
      <c r="K61" s="190"/>
      <c r="L61" s="187"/>
      <c r="M61" s="191"/>
      <c r="N61" s="187"/>
      <c r="O61" s="187"/>
      <c r="P61" s="188"/>
      <c r="Q61" s="189"/>
      <c r="R61" s="189"/>
      <c r="S61" s="189"/>
      <c r="T61" s="192"/>
      <c r="U61" s="49"/>
    </row>
    <row r="62" spans="1:21" ht="14.25" thickBot="1">
      <c r="A62" s="43"/>
      <c r="B62" s="82">
        <v>50</v>
      </c>
      <c r="C62" s="110">
        <f t="shared" si="1"/>
      </c>
      <c r="D62" s="179"/>
      <c r="E62" s="180"/>
      <c r="F62" s="181"/>
      <c r="G62" s="182">
        <f t="shared" si="0"/>
      </c>
      <c r="H62" s="182"/>
      <c r="I62" s="182"/>
      <c r="J62" s="111">
        <f>IF(D62="","",リスト!$B$10)</f>
      </c>
      <c r="K62" s="183"/>
      <c r="L62" s="180"/>
      <c r="M62" s="184"/>
      <c r="N62" s="180"/>
      <c r="O62" s="180"/>
      <c r="P62" s="181"/>
      <c r="Q62" s="182"/>
      <c r="R62" s="182"/>
      <c r="S62" s="182"/>
      <c r="T62" s="185"/>
      <c r="U62" s="49"/>
    </row>
    <row r="63" spans="3:20" ht="13.5">
      <c r="C63" s="119"/>
      <c r="D63" s="119"/>
      <c r="E63" s="119"/>
      <c r="F63" s="119"/>
      <c r="G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3:20" ht="13.5">
      <c r="C64" s="119"/>
      <c r="D64" s="119"/>
      <c r="E64" s="119"/>
      <c r="F64" s="119"/>
      <c r="G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3:20" ht="13.5">
      <c r="C65" s="119"/>
      <c r="D65" s="119"/>
      <c r="E65" s="119"/>
      <c r="F65" s="119"/>
      <c r="G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3:20" ht="13.5">
      <c r="C66" s="119"/>
      <c r="D66" s="119"/>
      <c r="E66" s="119"/>
      <c r="F66" s="119"/>
      <c r="G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3:20" ht="13.5">
      <c r="C67" s="119"/>
      <c r="D67" s="119"/>
      <c r="E67" s="119"/>
      <c r="F67" s="119"/>
      <c r="G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</sheetData>
  <sheetProtection/>
  <mergeCells count="369">
    <mergeCell ref="B1:T1"/>
    <mergeCell ref="B2:D2"/>
    <mergeCell ref="E2:T2"/>
    <mergeCell ref="B3:D3"/>
    <mergeCell ref="E3:T3"/>
    <mergeCell ref="B4:D4"/>
    <mergeCell ref="E4:T4"/>
    <mergeCell ref="B5:D5"/>
    <mergeCell ref="F5:H5"/>
    <mergeCell ref="J5:T5"/>
    <mergeCell ref="B7:D7"/>
    <mergeCell ref="E7:I7"/>
    <mergeCell ref="J7:L7"/>
    <mergeCell ref="M7:T7"/>
    <mergeCell ref="J6:T6"/>
    <mergeCell ref="B9:D9"/>
    <mergeCell ref="R9:S9"/>
    <mergeCell ref="B10:D10"/>
    <mergeCell ref="F10:G10"/>
    <mergeCell ref="H10:J10"/>
    <mergeCell ref="L10:M10"/>
    <mergeCell ref="N10:P10"/>
    <mergeCell ref="R10:S10"/>
    <mergeCell ref="D12:F12"/>
    <mergeCell ref="G12:I12"/>
    <mergeCell ref="K12:M12"/>
    <mergeCell ref="N12:P12"/>
    <mergeCell ref="Q12:R12"/>
    <mergeCell ref="S12:T12"/>
    <mergeCell ref="D13:F13"/>
    <mergeCell ref="G13:I13"/>
    <mergeCell ref="K13:M13"/>
    <mergeCell ref="N13:P13"/>
    <mergeCell ref="Q13:R13"/>
    <mergeCell ref="S13:T13"/>
    <mergeCell ref="D14:F14"/>
    <mergeCell ref="G14:I14"/>
    <mergeCell ref="K14:M14"/>
    <mergeCell ref="N14:P14"/>
    <mergeCell ref="Q14:R14"/>
    <mergeCell ref="S14:T14"/>
    <mergeCell ref="D15:F15"/>
    <mergeCell ref="G15:I15"/>
    <mergeCell ref="K15:M15"/>
    <mergeCell ref="N15:P15"/>
    <mergeCell ref="Q15:R15"/>
    <mergeCell ref="S15:T15"/>
    <mergeCell ref="D16:F16"/>
    <mergeCell ref="G16:I16"/>
    <mergeCell ref="K16:M16"/>
    <mergeCell ref="N16:P16"/>
    <mergeCell ref="Q16:R16"/>
    <mergeCell ref="S16:T16"/>
    <mergeCell ref="D17:F17"/>
    <mergeCell ref="G17:I17"/>
    <mergeCell ref="K17:M17"/>
    <mergeCell ref="N17:P17"/>
    <mergeCell ref="Q17:R17"/>
    <mergeCell ref="S17:T17"/>
    <mergeCell ref="D18:F18"/>
    <mergeCell ref="G18:I18"/>
    <mergeCell ref="K18:M18"/>
    <mergeCell ref="N18:P18"/>
    <mergeCell ref="Q18:R18"/>
    <mergeCell ref="S18:T18"/>
    <mergeCell ref="D19:F19"/>
    <mergeCell ref="G19:I19"/>
    <mergeCell ref="K19:M19"/>
    <mergeCell ref="N19:P19"/>
    <mergeCell ref="Q19:R19"/>
    <mergeCell ref="S19:T19"/>
    <mergeCell ref="D20:F20"/>
    <mergeCell ref="G20:I20"/>
    <mergeCell ref="K20:M20"/>
    <mergeCell ref="N20:P20"/>
    <mergeCell ref="Q20:R20"/>
    <mergeCell ref="S20:T20"/>
    <mergeCell ref="D21:F21"/>
    <mergeCell ref="G21:I21"/>
    <mergeCell ref="K21:M21"/>
    <mergeCell ref="N21:P21"/>
    <mergeCell ref="Q21:R21"/>
    <mergeCell ref="S21:T21"/>
    <mergeCell ref="D22:F22"/>
    <mergeCell ref="G22:I22"/>
    <mergeCell ref="K22:M22"/>
    <mergeCell ref="N22:P22"/>
    <mergeCell ref="Q22:R22"/>
    <mergeCell ref="S22:T22"/>
    <mergeCell ref="D23:F23"/>
    <mergeCell ref="G23:I23"/>
    <mergeCell ref="K23:M23"/>
    <mergeCell ref="N23:P23"/>
    <mergeCell ref="Q23:R23"/>
    <mergeCell ref="S23:T23"/>
    <mergeCell ref="D24:F24"/>
    <mergeCell ref="G24:I24"/>
    <mergeCell ref="K24:M24"/>
    <mergeCell ref="N24:P24"/>
    <mergeCell ref="Q24:R24"/>
    <mergeCell ref="S24:T24"/>
    <mergeCell ref="D25:F25"/>
    <mergeCell ref="G25:I25"/>
    <mergeCell ref="K25:M25"/>
    <mergeCell ref="N25:P25"/>
    <mergeCell ref="Q25:R25"/>
    <mergeCell ref="S25:T25"/>
    <mergeCell ref="D26:F26"/>
    <mergeCell ref="G26:I26"/>
    <mergeCell ref="K26:M26"/>
    <mergeCell ref="N26:P26"/>
    <mergeCell ref="Q26:R26"/>
    <mergeCell ref="S26:T26"/>
    <mergeCell ref="D27:F27"/>
    <mergeCell ref="G27:I27"/>
    <mergeCell ref="K27:M27"/>
    <mergeCell ref="N27:P27"/>
    <mergeCell ref="Q27:R27"/>
    <mergeCell ref="S27:T27"/>
    <mergeCell ref="D28:F28"/>
    <mergeCell ref="G28:I28"/>
    <mergeCell ref="K28:M28"/>
    <mergeCell ref="N28:P28"/>
    <mergeCell ref="Q28:R28"/>
    <mergeCell ref="S28:T28"/>
    <mergeCell ref="D29:F29"/>
    <mergeCell ref="G29:I29"/>
    <mergeCell ref="K29:M29"/>
    <mergeCell ref="N29:P29"/>
    <mergeCell ref="Q29:R29"/>
    <mergeCell ref="S29:T29"/>
    <mergeCell ref="D30:F30"/>
    <mergeCell ref="G30:I30"/>
    <mergeCell ref="K30:M30"/>
    <mergeCell ref="N30:P30"/>
    <mergeCell ref="Q30:R30"/>
    <mergeCell ref="S30:T30"/>
    <mergeCell ref="D31:F31"/>
    <mergeCell ref="G31:I31"/>
    <mergeCell ref="K31:M31"/>
    <mergeCell ref="N31:P31"/>
    <mergeCell ref="Q31:R31"/>
    <mergeCell ref="S31:T31"/>
    <mergeCell ref="D32:F32"/>
    <mergeCell ref="G32:I32"/>
    <mergeCell ref="K32:M32"/>
    <mergeCell ref="N32:P32"/>
    <mergeCell ref="Q32:R32"/>
    <mergeCell ref="S32:T32"/>
    <mergeCell ref="D33:F33"/>
    <mergeCell ref="G33:I33"/>
    <mergeCell ref="K33:M33"/>
    <mergeCell ref="N33:P33"/>
    <mergeCell ref="Q33:R33"/>
    <mergeCell ref="S33:T33"/>
    <mergeCell ref="D34:F34"/>
    <mergeCell ref="G34:I34"/>
    <mergeCell ref="K34:M34"/>
    <mergeCell ref="N34:P34"/>
    <mergeCell ref="Q34:R34"/>
    <mergeCell ref="S34:T34"/>
    <mergeCell ref="D35:F35"/>
    <mergeCell ref="G35:I35"/>
    <mergeCell ref="K35:M35"/>
    <mergeCell ref="N35:P35"/>
    <mergeCell ref="Q35:R35"/>
    <mergeCell ref="S35:T35"/>
    <mergeCell ref="D36:F36"/>
    <mergeCell ref="G36:I36"/>
    <mergeCell ref="K36:M36"/>
    <mergeCell ref="N36:P36"/>
    <mergeCell ref="Q36:R36"/>
    <mergeCell ref="S36:T36"/>
    <mergeCell ref="D37:F37"/>
    <mergeCell ref="G37:I37"/>
    <mergeCell ref="K37:M37"/>
    <mergeCell ref="N37:P37"/>
    <mergeCell ref="Q37:R37"/>
    <mergeCell ref="S37:T37"/>
    <mergeCell ref="D38:F38"/>
    <mergeCell ref="G38:I38"/>
    <mergeCell ref="K38:M38"/>
    <mergeCell ref="N38:P38"/>
    <mergeCell ref="Q38:R38"/>
    <mergeCell ref="S38:T38"/>
    <mergeCell ref="D39:F39"/>
    <mergeCell ref="G39:I39"/>
    <mergeCell ref="K39:M39"/>
    <mergeCell ref="N39:P39"/>
    <mergeCell ref="Q39:R39"/>
    <mergeCell ref="S39:T39"/>
    <mergeCell ref="D40:F40"/>
    <mergeCell ref="G40:I40"/>
    <mergeCell ref="K40:M40"/>
    <mergeCell ref="N40:P40"/>
    <mergeCell ref="Q40:R40"/>
    <mergeCell ref="S40:T40"/>
    <mergeCell ref="D41:F41"/>
    <mergeCell ref="G41:I41"/>
    <mergeCell ref="K41:M41"/>
    <mergeCell ref="N41:P41"/>
    <mergeCell ref="Q41:R41"/>
    <mergeCell ref="S41:T41"/>
    <mergeCell ref="D42:F42"/>
    <mergeCell ref="G42:I42"/>
    <mergeCell ref="K42:M42"/>
    <mergeCell ref="N42:P42"/>
    <mergeCell ref="Q42:R42"/>
    <mergeCell ref="S42:T42"/>
    <mergeCell ref="D43:F43"/>
    <mergeCell ref="G43:I43"/>
    <mergeCell ref="K43:M43"/>
    <mergeCell ref="N43:P43"/>
    <mergeCell ref="Q43:R43"/>
    <mergeCell ref="S43:T43"/>
    <mergeCell ref="D44:F44"/>
    <mergeCell ref="G44:I44"/>
    <mergeCell ref="K44:M44"/>
    <mergeCell ref="N44:P44"/>
    <mergeCell ref="Q44:R44"/>
    <mergeCell ref="S44:T44"/>
    <mergeCell ref="D45:F45"/>
    <mergeCell ref="G45:I45"/>
    <mergeCell ref="K45:M45"/>
    <mergeCell ref="N45:P45"/>
    <mergeCell ref="Q45:R45"/>
    <mergeCell ref="S45:T45"/>
    <mergeCell ref="D46:F46"/>
    <mergeCell ref="G46:I46"/>
    <mergeCell ref="K46:M46"/>
    <mergeCell ref="N46:P46"/>
    <mergeCell ref="Q46:R46"/>
    <mergeCell ref="S46:T46"/>
    <mergeCell ref="D47:F47"/>
    <mergeCell ref="G47:I47"/>
    <mergeCell ref="K47:M47"/>
    <mergeCell ref="N47:P47"/>
    <mergeCell ref="Q47:R47"/>
    <mergeCell ref="S47:T47"/>
    <mergeCell ref="D48:F48"/>
    <mergeCell ref="G48:I48"/>
    <mergeCell ref="K48:M48"/>
    <mergeCell ref="N48:P48"/>
    <mergeCell ref="Q48:R48"/>
    <mergeCell ref="S48:T48"/>
    <mergeCell ref="D49:F49"/>
    <mergeCell ref="G49:I49"/>
    <mergeCell ref="K49:M49"/>
    <mergeCell ref="N49:P49"/>
    <mergeCell ref="Q49:R49"/>
    <mergeCell ref="S49:T49"/>
    <mergeCell ref="D50:F50"/>
    <mergeCell ref="G50:I50"/>
    <mergeCell ref="K50:M50"/>
    <mergeCell ref="N50:P50"/>
    <mergeCell ref="Q50:R50"/>
    <mergeCell ref="S50:T50"/>
    <mergeCell ref="D51:F51"/>
    <mergeCell ref="G51:I51"/>
    <mergeCell ref="K51:M51"/>
    <mergeCell ref="N51:P51"/>
    <mergeCell ref="Q51:R51"/>
    <mergeCell ref="S51:T51"/>
    <mergeCell ref="D52:F52"/>
    <mergeCell ref="G52:I52"/>
    <mergeCell ref="K52:M52"/>
    <mergeCell ref="N52:P52"/>
    <mergeCell ref="Q52:R52"/>
    <mergeCell ref="S52:T52"/>
    <mergeCell ref="D53:F53"/>
    <mergeCell ref="G53:I53"/>
    <mergeCell ref="K53:M53"/>
    <mergeCell ref="N53:P53"/>
    <mergeCell ref="Q53:R53"/>
    <mergeCell ref="S53:T53"/>
    <mergeCell ref="D54:F54"/>
    <mergeCell ref="G54:I54"/>
    <mergeCell ref="K54:M54"/>
    <mergeCell ref="N54:P54"/>
    <mergeCell ref="Q54:R54"/>
    <mergeCell ref="S54:T54"/>
    <mergeCell ref="D55:F55"/>
    <mergeCell ref="G55:I55"/>
    <mergeCell ref="K55:M55"/>
    <mergeCell ref="N55:P55"/>
    <mergeCell ref="Q55:R55"/>
    <mergeCell ref="S55:T55"/>
    <mergeCell ref="D56:F56"/>
    <mergeCell ref="G56:I56"/>
    <mergeCell ref="K56:M56"/>
    <mergeCell ref="N56:P56"/>
    <mergeCell ref="Q56:R56"/>
    <mergeCell ref="S56:T56"/>
    <mergeCell ref="D57:F57"/>
    <mergeCell ref="G57:I57"/>
    <mergeCell ref="K57:M57"/>
    <mergeCell ref="N57:P57"/>
    <mergeCell ref="Q57:R57"/>
    <mergeCell ref="S57:T57"/>
    <mergeCell ref="D58:F58"/>
    <mergeCell ref="G58:I58"/>
    <mergeCell ref="K58:M58"/>
    <mergeCell ref="N58:P58"/>
    <mergeCell ref="Q58:R58"/>
    <mergeCell ref="S58:T58"/>
    <mergeCell ref="D59:F59"/>
    <mergeCell ref="G59:I59"/>
    <mergeCell ref="K59:M59"/>
    <mergeCell ref="N59:P59"/>
    <mergeCell ref="Q59:R59"/>
    <mergeCell ref="S59:T59"/>
    <mergeCell ref="D60:F60"/>
    <mergeCell ref="G60:I60"/>
    <mergeCell ref="K60:M60"/>
    <mergeCell ref="N60:P60"/>
    <mergeCell ref="Q60:R60"/>
    <mergeCell ref="S60:T60"/>
    <mergeCell ref="D61:F61"/>
    <mergeCell ref="G61:I61"/>
    <mergeCell ref="K61:M61"/>
    <mergeCell ref="N61:P61"/>
    <mergeCell ref="Q61:R61"/>
    <mergeCell ref="S61:T61"/>
    <mergeCell ref="D62:F62"/>
    <mergeCell ref="G62:I62"/>
    <mergeCell ref="K62:M62"/>
    <mergeCell ref="N62:P62"/>
    <mergeCell ref="Q62:R62"/>
    <mergeCell ref="S62:T62"/>
    <mergeCell ref="C63:E63"/>
    <mergeCell ref="F63:G63"/>
    <mergeCell ref="I63:J63"/>
    <mergeCell ref="K63:L63"/>
    <mergeCell ref="M63:N63"/>
    <mergeCell ref="O63:P63"/>
    <mergeCell ref="Q63:R63"/>
    <mergeCell ref="S63:T63"/>
    <mergeCell ref="C64:E64"/>
    <mergeCell ref="F64:G64"/>
    <mergeCell ref="I64:J64"/>
    <mergeCell ref="K64:L64"/>
    <mergeCell ref="M64:N64"/>
    <mergeCell ref="O64:P64"/>
    <mergeCell ref="Q64:R64"/>
    <mergeCell ref="S64:T64"/>
    <mergeCell ref="C65:E65"/>
    <mergeCell ref="F65:G65"/>
    <mergeCell ref="I65:J65"/>
    <mergeCell ref="K65:L65"/>
    <mergeCell ref="M65:N65"/>
    <mergeCell ref="O65:P65"/>
    <mergeCell ref="Q65:R65"/>
    <mergeCell ref="S65:T65"/>
    <mergeCell ref="C66:E66"/>
    <mergeCell ref="F66:G66"/>
    <mergeCell ref="I66:J66"/>
    <mergeCell ref="K66:L66"/>
    <mergeCell ref="M66:N66"/>
    <mergeCell ref="O66:P66"/>
    <mergeCell ref="Q66:R66"/>
    <mergeCell ref="S66:T66"/>
    <mergeCell ref="Q67:R67"/>
    <mergeCell ref="S67:T67"/>
    <mergeCell ref="C67:E67"/>
    <mergeCell ref="F67:G67"/>
    <mergeCell ref="I67:J67"/>
    <mergeCell ref="K67:L67"/>
    <mergeCell ref="M67:N67"/>
    <mergeCell ref="O67:P67"/>
  </mergeCells>
  <conditionalFormatting sqref="D14:F62">
    <cfRule type="cellIs" priority="4" dxfId="8" operator="equal">
      <formula>$D13</formula>
    </cfRule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4:C62">
    <cfRule type="expression" priority="3" dxfId="8" stopIfTrue="1">
      <formula>$D14=$D13</formula>
    </cfRule>
  </conditionalFormatting>
  <conditionalFormatting sqref="G14:I62">
    <cfRule type="expression" priority="2" dxfId="8" stopIfTrue="1">
      <formula>$D13=$D14</formula>
    </cfRule>
  </conditionalFormatting>
  <conditionalFormatting sqref="J14:J62">
    <cfRule type="expression" priority="1" dxfId="8" stopIfTrue="1">
      <formula>$D13=$D14</formula>
    </cfRule>
  </conditionalFormatting>
  <printOptions/>
  <pageMargins left="0.5905511811023623" right="0.5905511811023623" top="0.5118110236220472" bottom="0.5118110236220472" header="0.5118110236220472" footer="0.5118110236220472"/>
  <pageSetup horizontalDpi="200" verticalDpi="2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3.00390625" style="48" bestFit="1" customWidth="1"/>
    <col min="2" max="2" width="5.375" style="0" customWidth="1"/>
    <col min="3" max="3" width="13.875" style="0" customWidth="1"/>
    <col min="4" max="4" width="4.125" style="0" customWidth="1"/>
    <col min="5" max="5" width="7.75390625" style="0" customWidth="1"/>
    <col min="6" max="6" width="5.00390625" style="48" customWidth="1"/>
    <col min="7" max="7" width="5.375" style="0" customWidth="1"/>
    <col min="8" max="8" width="13.875" style="0" customWidth="1"/>
    <col min="9" max="9" width="4.125" style="0" customWidth="1"/>
    <col min="10" max="10" width="7.75390625" style="0" customWidth="1"/>
    <col min="11" max="11" width="5.00390625" style="48" customWidth="1"/>
    <col min="12" max="12" width="5.375" style="0" customWidth="1"/>
    <col min="13" max="13" width="13.875" style="0" customWidth="1"/>
    <col min="14" max="14" width="4.125" style="0" customWidth="1"/>
    <col min="15" max="15" width="7.75390625" style="0" customWidth="1"/>
    <col min="16" max="16" width="5.00390625" style="48" customWidth="1"/>
    <col min="17" max="17" width="5.375" style="0" customWidth="1"/>
    <col min="18" max="18" width="13.875" style="0" customWidth="1"/>
    <col min="19" max="19" width="4.125" style="0" customWidth="1"/>
    <col min="20" max="20" width="7.75390625" style="0" customWidth="1"/>
    <col min="21" max="21" width="1.875" style="0" customWidth="1"/>
    <col min="22" max="22" width="7.25390625" style="0" customWidth="1"/>
    <col min="23" max="23" width="11.25390625" style="0" customWidth="1"/>
    <col min="24" max="24" width="7.50390625" style="0" customWidth="1"/>
  </cols>
  <sheetData>
    <row r="1" spans="1:20" ht="6.75" customHeight="1" thickBot="1">
      <c r="A1" s="86"/>
      <c r="B1" s="87"/>
      <c r="C1" s="87"/>
      <c r="D1" s="87"/>
      <c r="E1" s="87"/>
      <c r="F1" s="86"/>
      <c r="G1" s="87"/>
      <c r="H1" s="87"/>
      <c r="I1" s="87"/>
      <c r="J1" s="87"/>
      <c r="K1" s="86"/>
      <c r="L1" s="87"/>
      <c r="M1" s="87"/>
      <c r="N1" s="87"/>
      <c r="O1" s="87"/>
      <c r="P1" s="86"/>
      <c r="Q1" s="87"/>
      <c r="R1" s="87"/>
      <c r="S1" s="87"/>
      <c r="T1" s="87"/>
    </row>
    <row r="2" spans="1:20" ht="13.5">
      <c r="A2" s="86">
        <v>1</v>
      </c>
      <c r="B2" s="88" t="s">
        <v>43</v>
      </c>
      <c r="C2" s="89" t="s">
        <v>44</v>
      </c>
      <c r="D2" s="220" t="s">
        <v>45</v>
      </c>
      <c r="E2" s="221"/>
      <c r="F2" s="86">
        <v>2</v>
      </c>
      <c r="G2" s="88" t="s">
        <v>43</v>
      </c>
      <c r="H2" s="89" t="s">
        <v>44</v>
      </c>
      <c r="I2" s="220"/>
      <c r="J2" s="221" t="s">
        <v>45</v>
      </c>
      <c r="K2" s="86">
        <v>3</v>
      </c>
      <c r="L2" s="88" t="s">
        <v>43</v>
      </c>
      <c r="M2" s="89" t="s">
        <v>44</v>
      </c>
      <c r="N2" s="90"/>
      <c r="O2" s="91" t="s">
        <v>45</v>
      </c>
      <c r="P2" s="86">
        <v>4</v>
      </c>
      <c r="Q2" s="88" t="s">
        <v>43</v>
      </c>
      <c r="R2" s="89" t="s">
        <v>44</v>
      </c>
      <c r="S2" s="90"/>
      <c r="T2" s="91" t="s">
        <v>45</v>
      </c>
    </row>
    <row r="3" spans="1:20" ht="22.5" customHeight="1">
      <c r="A3" s="86"/>
      <c r="B3" s="92">
        <f>VLOOKUP(A2,'女子一覧'!$B$13:$P$62,2,0)</f>
      </c>
      <c r="C3" s="93">
        <f>VLOOKUP(A2,'女子一覧'!$B$13:$P$62,3,0)</f>
        <v>0</v>
      </c>
      <c r="D3" s="222">
        <f>VLOOKUP(A2,'女子一覧'!$B$13:$P$62,6,0)</f>
      </c>
      <c r="E3" s="223"/>
      <c r="F3" s="86"/>
      <c r="G3" s="92">
        <f>VLOOKUP(F2,'女子一覧'!$B$13:$P$62,2,0)</f>
      </c>
      <c r="H3" s="93">
        <f>VLOOKUP(F2,'女子一覧'!$B$13:$P$62,3,0)</f>
        <v>0</v>
      </c>
      <c r="I3" s="222">
        <f>VLOOKUP(F2,'女子一覧'!$B$13:$P$62,6,0)</f>
      </c>
      <c r="J3" s="223"/>
      <c r="K3" s="86"/>
      <c r="L3" s="92">
        <f>VLOOKUP(K2,'女子一覧'!$B$13:$P$62,2,0)</f>
      </c>
      <c r="M3" s="93">
        <f>VLOOKUP(K2,'女子一覧'!$B$13:$P$62,3,0)</f>
        <v>0</v>
      </c>
      <c r="N3" s="94">
        <f>VLOOKUP(K2,'女子一覧'!$B$13:$P$62,6,0)</f>
      </c>
      <c r="O3" s="95"/>
      <c r="P3" s="86"/>
      <c r="Q3" s="92">
        <f>VLOOKUP(P2,'女子一覧'!$B$13:$P$62,2,0)</f>
      </c>
      <c r="R3" s="93">
        <f>VLOOKUP(P2,'女子一覧'!$B$13:$P$62,3,0)</f>
        <v>0</v>
      </c>
      <c r="S3" s="94">
        <f>VLOOKUP(P2,'女子一覧'!$B$13:$P$62,6,0)</f>
      </c>
      <c r="T3" s="95"/>
    </row>
    <row r="4" spans="1:20" ht="27" customHeight="1" thickBot="1">
      <c r="A4" s="86"/>
      <c r="B4" s="96" t="s">
        <v>47</v>
      </c>
      <c r="C4" s="97">
        <f>VLOOKUP(A2,'女子一覧'!$B$13:$P$62,10,0)</f>
        <v>0</v>
      </c>
      <c r="D4" s="98" t="s">
        <v>89</v>
      </c>
      <c r="E4" s="99">
        <f>VLOOKUP(A2,'女子一覧'!$B$13:$P$62,13,0)</f>
        <v>0</v>
      </c>
      <c r="F4" s="86"/>
      <c r="G4" s="96" t="s">
        <v>113</v>
      </c>
      <c r="H4" s="97">
        <f>VLOOKUP(F2,'女子一覧'!$B$13:$P$62,10,0)</f>
        <v>0</v>
      </c>
      <c r="I4" s="98" t="s">
        <v>112</v>
      </c>
      <c r="J4" s="99">
        <f>VLOOKUP(F2,'女子一覧'!$B$13:$P$62,13,0)</f>
        <v>0</v>
      </c>
      <c r="K4" s="86"/>
      <c r="L4" s="96" t="s">
        <v>113</v>
      </c>
      <c r="M4" s="97">
        <f>VLOOKUP(K2,'女子一覧'!$B$13:$P$62,10,0)</f>
        <v>0</v>
      </c>
      <c r="N4" s="98" t="s">
        <v>112</v>
      </c>
      <c r="O4" s="99">
        <f>VLOOKUP(K2,'女子一覧'!$B$13:$P$62,13,0)</f>
        <v>0</v>
      </c>
      <c r="P4" s="86"/>
      <c r="Q4" s="96" t="s">
        <v>113</v>
      </c>
      <c r="R4" s="97">
        <f>VLOOKUP(P2,'女子一覧'!$B$13:$P$62,10,0)</f>
        <v>0</v>
      </c>
      <c r="S4" s="98" t="s">
        <v>112</v>
      </c>
      <c r="T4" s="99">
        <f>VLOOKUP(P2,'女子一覧'!$B$13:$P$62,13,0)</f>
        <v>0</v>
      </c>
    </row>
    <row r="5" spans="1:20" ht="18.75" customHeight="1" thickBot="1">
      <c r="A5" s="86"/>
      <c r="B5" s="100"/>
      <c r="C5" s="100"/>
      <c r="D5" s="100"/>
      <c r="E5" s="100"/>
      <c r="F5" s="100"/>
      <c r="G5" s="100"/>
      <c r="H5" s="100"/>
      <c r="I5" s="100"/>
      <c r="J5" s="100"/>
      <c r="K5" s="86"/>
      <c r="L5" s="100"/>
      <c r="M5" s="100"/>
      <c r="N5" s="100"/>
      <c r="O5" s="100"/>
      <c r="P5" s="86"/>
      <c r="Q5" s="100"/>
      <c r="R5" s="100"/>
      <c r="S5" s="100"/>
      <c r="T5" s="100"/>
    </row>
    <row r="6" spans="1:20" ht="13.5">
      <c r="A6" s="86">
        <v>5</v>
      </c>
      <c r="B6" s="88" t="s">
        <v>43</v>
      </c>
      <c r="C6" s="89" t="s">
        <v>44</v>
      </c>
      <c r="D6" s="220" t="s">
        <v>45</v>
      </c>
      <c r="E6" s="221"/>
      <c r="F6" s="86">
        <v>6</v>
      </c>
      <c r="G6" s="88" t="s">
        <v>43</v>
      </c>
      <c r="H6" s="89" t="s">
        <v>44</v>
      </c>
      <c r="I6" s="220" t="s">
        <v>45</v>
      </c>
      <c r="J6" s="221"/>
      <c r="K6" s="86">
        <v>7</v>
      </c>
      <c r="L6" s="88" t="s">
        <v>43</v>
      </c>
      <c r="M6" s="89" t="s">
        <v>44</v>
      </c>
      <c r="N6" s="220" t="s">
        <v>45</v>
      </c>
      <c r="O6" s="221"/>
      <c r="P6" s="86">
        <v>8</v>
      </c>
      <c r="Q6" s="88" t="s">
        <v>43</v>
      </c>
      <c r="R6" s="89" t="s">
        <v>44</v>
      </c>
      <c r="S6" s="220" t="s">
        <v>45</v>
      </c>
      <c r="T6" s="221"/>
    </row>
    <row r="7" spans="1:20" ht="22.5" customHeight="1">
      <c r="A7" s="86"/>
      <c r="B7" s="92">
        <f>VLOOKUP(A6,'女子一覧'!$B$13:$P$62,2,0)</f>
      </c>
      <c r="C7" s="93">
        <f>VLOOKUP(A6,'女子一覧'!$B$13:$P$62,3,0)</f>
        <v>0</v>
      </c>
      <c r="D7" s="222">
        <f>VLOOKUP(A6,'女子一覧'!$B$13:$P$62,6,0)</f>
      </c>
      <c r="E7" s="223"/>
      <c r="F7" s="86"/>
      <c r="G7" s="92">
        <f>VLOOKUP(F6,'女子一覧'!$B$13:$P$62,2,0)</f>
      </c>
      <c r="H7" s="93">
        <f>VLOOKUP(F6,'女子一覧'!$B$13:$P$62,3,0)</f>
        <v>0</v>
      </c>
      <c r="I7" s="222">
        <f>VLOOKUP(F6,'女子一覧'!$B$13:$P$62,6,0)</f>
      </c>
      <c r="J7" s="223"/>
      <c r="K7" s="86"/>
      <c r="L7" s="92">
        <f>VLOOKUP(K6,'女子一覧'!$B$13:$P$62,2,0)</f>
      </c>
      <c r="M7" s="93">
        <f>VLOOKUP(K6,'女子一覧'!$B$13:$P$62,3,0)</f>
        <v>0</v>
      </c>
      <c r="N7" s="222">
        <f>VLOOKUP(K6,'女子一覧'!$B$13:$P$62,6,0)</f>
      </c>
      <c r="O7" s="223"/>
      <c r="P7" s="86"/>
      <c r="Q7" s="92">
        <f>VLOOKUP(P6,'女子一覧'!$B$13:$P$62,2,0)</f>
      </c>
      <c r="R7" s="93">
        <f>VLOOKUP(P6,'女子一覧'!$B$13:$P$62,3,0)</f>
        <v>0</v>
      </c>
      <c r="S7" s="222">
        <f>VLOOKUP(P6,'女子一覧'!$B$13:$P$62,6,0)</f>
      </c>
      <c r="T7" s="223"/>
    </row>
    <row r="8" spans="1:20" ht="26.25" customHeight="1" thickBot="1">
      <c r="A8" s="86"/>
      <c r="B8" s="96" t="s">
        <v>113</v>
      </c>
      <c r="C8" s="97">
        <f>VLOOKUP(A6,'女子一覧'!$B$13:$P$62,10,0)</f>
        <v>0</v>
      </c>
      <c r="D8" s="98" t="s">
        <v>112</v>
      </c>
      <c r="E8" s="99">
        <f>VLOOKUP(A6,'女子一覧'!$B$13:$P$62,13,0)</f>
        <v>0</v>
      </c>
      <c r="F8" s="86"/>
      <c r="G8" s="96" t="s">
        <v>113</v>
      </c>
      <c r="H8" s="97">
        <f>VLOOKUP(F6,'女子一覧'!$B$13:$P$62,10,0)</f>
        <v>0</v>
      </c>
      <c r="I8" s="98" t="s">
        <v>112</v>
      </c>
      <c r="J8" s="99">
        <f>VLOOKUP(F6,'女子一覧'!$B$13:$P$62,13,0)</f>
        <v>0</v>
      </c>
      <c r="K8" s="86"/>
      <c r="L8" s="96" t="s">
        <v>113</v>
      </c>
      <c r="M8" s="97">
        <f>VLOOKUP(K6,'女子一覧'!$B$13:$P$62,10,0)</f>
        <v>0</v>
      </c>
      <c r="N8" s="98" t="s">
        <v>112</v>
      </c>
      <c r="O8" s="99">
        <f>VLOOKUP(K6,'女子一覧'!$B$13:$P$62,13,0)</f>
        <v>0</v>
      </c>
      <c r="P8" s="86"/>
      <c r="Q8" s="96" t="s">
        <v>113</v>
      </c>
      <c r="R8" s="97">
        <f>VLOOKUP(P6,'女子一覧'!$B$13:$P$62,10,0)</f>
        <v>0</v>
      </c>
      <c r="S8" s="98" t="s">
        <v>112</v>
      </c>
      <c r="T8" s="99">
        <f>VLOOKUP(P6,'女子一覧'!$B$13:$P$62,13,0)</f>
        <v>0</v>
      </c>
    </row>
    <row r="9" spans="1:20" ht="18.75" customHeight="1" thickBot="1">
      <c r="A9" s="86"/>
      <c r="B9" s="100"/>
      <c r="C9" s="100"/>
      <c r="D9" s="100"/>
      <c r="E9" s="100"/>
      <c r="F9" s="86"/>
      <c r="G9" s="100"/>
      <c r="H9" s="100"/>
      <c r="I9" s="100"/>
      <c r="J9" s="100"/>
      <c r="K9" s="86"/>
      <c r="L9" s="100"/>
      <c r="M9" s="100"/>
      <c r="N9" s="100"/>
      <c r="O9" s="100"/>
      <c r="P9" s="86"/>
      <c r="Q9" s="100"/>
      <c r="R9" s="100"/>
      <c r="S9" s="100"/>
      <c r="T9" s="100"/>
    </row>
    <row r="10" spans="1:20" ht="13.5">
      <c r="A10" s="86">
        <v>9</v>
      </c>
      <c r="B10" s="88" t="s">
        <v>43</v>
      </c>
      <c r="C10" s="89" t="s">
        <v>44</v>
      </c>
      <c r="D10" s="220" t="s">
        <v>45</v>
      </c>
      <c r="E10" s="221"/>
      <c r="F10" s="86">
        <v>10</v>
      </c>
      <c r="G10" s="88" t="s">
        <v>43</v>
      </c>
      <c r="H10" s="89" t="s">
        <v>44</v>
      </c>
      <c r="I10" s="220" t="s">
        <v>45</v>
      </c>
      <c r="J10" s="221"/>
      <c r="K10" s="86">
        <v>11</v>
      </c>
      <c r="L10" s="88" t="s">
        <v>43</v>
      </c>
      <c r="M10" s="89" t="s">
        <v>44</v>
      </c>
      <c r="N10" s="220" t="s">
        <v>45</v>
      </c>
      <c r="O10" s="221"/>
      <c r="P10" s="86">
        <v>12</v>
      </c>
      <c r="Q10" s="88" t="s">
        <v>43</v>
      </c>
      <c r="R10" s="89" t="s">
        <v>44</v>
      </c>
      <c r="S10" s="220" t="s">
        <v>45</v>
      </c>
      <c r="T10" s="221"/>
    </row>
    <row r="11" spans="1:20" ht="22.5" customHeight="1">
      <c r="A11" s="86"/>
      <c r="B11" s="92">
        <f>VLOOKUP(A10,'女子一覧'!$B$13:$P$62,2,0)</f>
      </c>
      <c r="C11" s="93">
        <f>VLOOKUP(A10,'女子一覧'!$B$13:$P$62,3,0)</f>
        <v>0</v>
      </c>
      <c r="D11" s="222">
        <f>VLOOKUP(A10,'女子一覧'!$B$13:$P$62,6,0)</f>
      </c>
      <c r="E11" s="223"/>
      <c r="F11" s="86"/>
      <c r="G11" s="92">
        <f>VLOOKUP(F10,'女子一覧'!$B$13:$P$62,2,0)</f>
      </c>
      <c r="H11" s="93">
        <f>VLOOKUP(F10,'女子一覧'!$B$13:$P$62,3,0)</f>
        <v>0</v>
      </c>
      <c r="I11" s="222">
        <f>VLOOKUP(F10,'女子一覧'!$B$13:$P$62,6,0)</f>
      </c>
      <c r="J11" s="223"/>
      <c r="K11" s="86"/>
      <c r="L11" s="92">
        <f>VLOOKUP(K10,'女子一覧'!$B$13:$P$62,2,0)</f>
      </c>
      <c r="M11" s="93">
        <f>VLOOKUP(K10,'女子一覧'!$B$13:$P$62,3,0)</f>
        <v>0</v>
      </c>
      <c r="N11" s="222">
        <f>VLOOKUP(K10,'女子一覧'!$B$13:$P$62,6,0)</f>
      </c>
      <c r="O11" s="223"/>
      <c r="P11" s="86"/>
      <c r="Q11" s="92">
        <f>VLOOKUP(P10,'女子一覧'!$B$13:$P$62,2,0)</f>
      </c>
      <c r="R11" s="93">
        <f>VLOOKUP(P10,'女子一覧'!$B$13:$P$62,3,0)</f>
        <v>0</v>
      </c>
      <c r="S11" s="222">
        <f>VLOOKUP(P10,'女子一覧'!$B$13:$P$62,6,0)</f>
      </c>
      <c r="T11" s="223"/>
    </row>
    <row r="12" spans="1:20" ht="26.25" customHeight="1" thickBot="1">
      <c r="A12" s="86"/>
      <c r="B12" s="96" t="s">
        <v>113</v>
      </c>
      <c r="C12" s="97">
        <f>VLOOKUP(A10,'女子一覧'!$B$13:$P$62,10,0)</f>
        <v>0</v>
      </c>
      <c r="D12" s="98" t="s">
        <v>112</v>
      </c>
      <c r="E12" s="99">
        <f>VLOOKUP(A10,'女子一覧'!$B$13:$P$62,13,0)</f>
        <v>0</v>
      </c>
      <c r="F12" s="86"/>
      <c r="G12" s="96" t="s">
        <v>113</v>
      </c>
      <c r="H12" s="97">
        <f>VLOOKUP(F10,'女子一覧'!$B$13:$P$62,10,0)</f>
        <v>0</v>
      </c>
      <c r="I12" s="98" t="s">
        <v>112</v>
      </c>
      <c r="J12" s="99">
        <f>VLOOKUP(F10,'女子一覧'!$B$13:$P$62,13,0)</f>
        <v>0</v>
      </c>
      <c r="K12" s="86"/>
      <c r="L12" s="96" t="s">
        <v>113</v>
      </c>
      <c r="M12" s="97">
        <f>VLOOKUP(K10,'女子一覧'!$B$13:$P$62,10,0)</f>
        <v>0</v>
      </c>
      <c r="N12" s="98" t="s">
        <v>112</v>
      </c>
      <c r="O12" s="99">
        <f>VLOOKUP(K10,'女子一覧'!$B$13:$P$62,13,0)</f>
        <v>0</v>
      </c>
      <c r="P12" s="86"/>
      <c r="Q12" s="96" t="s">
        <v>113</v>
      </c>
      <c r="R12" s="97">
        <f>VLOOKUP(P10,'女子一覧'!$B$13:$P$62,10,0)</f>
        <v>0</v>
      </c>
      <c r="S12" s="98" t="s">
        <v>112</v>
      </c>
      <c r="T12" s="99">
        <f>VLOOKUP(P10,'女子一覧'!$B$13:$P$62,13,0)</f>
        <v>0</v>
      </c>
    </row>
    <row r="13" spans="1:20" ht="18.75" customHeight="1" thickBot="1">
      <c r="A13" s="86"/>
      <c r="B13" s="100"/>
      <c r="C13" s="100"/>
      <c r="D13" s="100"/>
      <c r="E13" s="100"/>
      <c r="F13" s="86"/>
      <c r="G13" s="100"/>
      <c r="H13" s="100"/>
      <c r="I13" s="100"/>
      <c r="J13" s="100"/>
      <c r="K13" s="86"/>
      <c r="L13" s="100"/>
      <c r="M13" s="100"/>
      <c r="N13" s="100"/>
      <c r="O13" s="100"/>
      <c r="P13" s="86"/>
      <c r="Q13" s="100"/>
      <c r="R13" s="100"/>
      <c r="S13" s="100"/>
      <c r="T13" s="100"/>
    </row>
    <row r="14" spans="1:20" ht="13.5">
      <c r="A14" s="86">
        <v>13</v>
      </c>
      <c r="B14" s="88" t="s">
        <v>43</v>
      </c>
      <c r="C14" s="89" t="s">
        <v>44</v>
      </c>
      <c r="D14" s="220" t="s">
        <v>45</v>
      </c>
      <c r="E14" s="221"/>
      <c r="F14" s="86">
        <v>14</v>
      </c>
      <c r="G14" s="88" t="s">
        <v>43</v>
      </c>
      <c r="H14" s="89" t="s">
        <v>44</v>
      </c>
      <c r="I14" s="220" t="s">
        <v>45</v>
      </c>
      <c r="J14" s="221"/>
      <c r="K14" s="86">
        <v>15</v>
      </c>
      <c r="L14" s="88" t="s">
        <v>43</v>
      </c>
      <c r="M14" s="89" t="s">
        <v>44</v>
      </c>
      <c r="N14" s="220" t="s">
        <v>45</v>
      </c>
      <c r="O14" s="221"/>
      <c r="P14" s="86">
        <v>16</v>
      </c>
      <c r="Q14" s="88" t="s">
        <v>43</v>
      </c>
      <c r="R14" s="89" t="s">
        <v>44</v>
      </c>
      <c r="S14" s="220" t="s">
        <v>45</v>
      </c>
      <c r="T14" s="221"/>
    </row>
    <row r="15" spans="1:20" ht="22.5" customHeight="1">
      <c r="A15" s="86"/>
      <c r="B15" s="92">
        <f>VLOOKUP(A14,'女子一覧'!$B$13:$P$62,2,0)</f>
      </c>
      <c r="C15" s="93">
        <f>VLOOKUP(A14,'女子一覧'!$B$13:$P$62,3,0)</f>
        <v>0</v>
      </c>
      <c r="D15" s="222">
        <f>VLOOKUP(A14,'女子一覧'!$B$13:$P$62,6,0)</f>
      </c>
      <c r="E15" s="223"/>
      <c r="F15" s="86"/>
      <c r="G15" s="92">
        <f>VLOOKUP(F14,'女子一覧'!$B$13:$P$62,2,0)</f>
      </c>
      <c r="H15" s="93">
        <f>VLOOKUP(F14,'女子一覧'!$B$13:$P$62,3,0)</f>
        <v>0</v>
      </c>
      <c r="I15" s="222">
        <f>VLOOKUP(F14,'女子一覧'!$B$13:$P$62,6,0)</f>
      </c>
      <c r="J15" s="223"/>
      <c r="K15" s="86"/>
      <c r="L15" s="92">
        <f>VLOOKUP(K14,'女子一覧'!$B$13:$P$62,2,0)</f>
      </c>
      <c r="M15" s="93">
        <f>VLOOKUP(K14,'女子一覧'!$B$13:$P$62,3,0)</f>
        <v>0</v>
      </c>
      <c r="N15" s="222">
        <f>VLOOKUP(K14,'女子一覧'!$B$13:$P$62,6,0)</f>
      </c>
      <c r="O15" s="223"/>
      <c r="P15" s="86"/>
      <c r="Q15" s="92">
        <f>VLOOKUP(P14,'女子一覧'!$B$13:$P$62,2,0)</f>
      </c>
      <c r="R15" s="93">
        <f>VLOOKUP(P14,'女子一覧'!$B$13:$P$62,3,0)</f>
        <v>0</v>
      </c>
      <c r="S15" s="222">
        <f>VLOOKUP(P14,'女子一覧'!$B$13:$P$62,6,0)</f>
      </c>
      <c r="T15" s="223"/>
    </row>
    <row r="16" spans="1:20" ht="26.25" customHeight="1" thickBot="1">
      <c r="A16" s="86"/>
      <c r="B16" s="96" t="s">
        <v>113</v>
      </c>
      <c r="C16" s="97">
        <f>VLOOKUP(A14,'女子一覧'!$B$13:$P$62,10,0)</f>
        <v>0</v>
      </c>
      <c r="D16" s="98" t="s">
        <v>112</v>
      </c>
      <c r="E16" s="99">
        <f>VLOOKUP(A14,'女子一覧'!$B$13:$P$62,13,0)</f>
        <v>0</v>
      </c>
      <c r="F16" s="86"/>
      <c r="G16" s="96" t="s">
        <v>113</v>
      </c>
      <c r="H16" s="97">
        <f>VLOOKUP(F14,'女子一覧'!$B$13:$P$62,10,0)</f>
        <v>0</v>
      </c>
      <c r="I16" s="98" t="s">
        <v>112</v>
      </c>
      <c r="J16" s="99">
        <f>VLOOKUP(F14,'女子一覧'!$B$13:$P$62,13,0)</f>
        <v>0</v>
      </c>
      <c r="K16" s="86"/>
      <c r="L16" s="96" t="s">
        <v>113</v>
      </c>
      <c r="M16" s="97">
        <f>VLOOKUP(K14,'女子一覧'!$B$13:$P$62,10,0)</f>
        <v>0</v>
      </c>
      <c r="N16" s="98" t="s">
        <v>112</v>
      </c>
      <c r="O16" s="99">
        <f>VLOOKUP(K14,'女子一覧'!$B$13:$P$62,13,0)</f>
        <v>0</v>
      </c>
      <c r="P16" s="86"/>
      <c r="Q16" s="96" t="s">
        <v>113</v>
      </c>
      <c r="R16" s="97">
        <f>VLOOKUP(P14,'女子一覧'!$B$13:$P$62,10,0)</f>
        <v>0</v>
      </c>
      <c r="S16" s="98" t="s">
        <v>112</v>
      </c>
      <c r="T16" s="99">
        <f>VLOOKUP(P14,'女子一覧'!$B$13:$P$62,13,0)</f>
        <v>0</v>
      </c>
    </row>
    <row r="17" spans="1:20" ht="18.75" customHeight="1" thickBot="1">
      <c r="A17" s="86"/>
      <c r="B17" s="100"/>
      <c r="C17" s="100"/>
      <c r="D17" s="100"/>
      <c r="E17" s="100"/>
      <c r="F17" s="86"/>
      <c r="G17" s="100"/>
      <c r="H17" s="100"/>
      <c r="I17" s="100"/>
      <c r="J17" s="100"/>
      <c r="K17" s="86"/>
      <c r="L17" s="100"/>
      <c r="M17" s="100"/>
      <c r="N17" s="100"/>
      <c r="O17" s="100"/>
      <c r="P17" s="86"/>
      <c r="Q17" s="100"/>
      <c r="R17" s="100"/>
      <c r="S17" s="100"/>
      <c r="T17" s="100"/>
    </row>
    <row r="18" spans="1:20" ht="13.5">
      <c r="A18" s="86">
        <v>17</v>
      </c>
      <c r="B18" s="88" t="s">
        <v>43</v>
      </c>
      <c r="C18" s="89" t="s">
        <v>44</v>
      </c>
      <c r="D18" s="220" t="s">
        <v>45</v>
      </c>
      <c r="E18" s="221"/>
      <c r="F18" s="86">
        <v>18</v>
      </c>
      <c r="G18" s="88" t="s">
        <v>43</v>
      </c>
      <c r="H18" s="89" t="s">
        <v>44</v>
      </c>
      <c r="I18" s="220" t="s">
        <v>45</v>
      </c>
      <c r="J18" s="221"/>
      <c r="K18" s="86">
        <v>19</v>
      </c>
      <c r="L18" s="88" t="s">
        <v>43</v>
      </c>
      <c r="M18" s="89" t="s">
        <v>44</v>
      </c>
      <c r="N18" s="220" t="s">
        <v>45</v>
      </c>
      <c r="O18" s="221"/>
      <c r="P18" s="86">
        <v>20</v>
      </c>
      <c r="Q18" s="88" t="s">
        <v>43</v>
      </c>
      <c r="R18" s="89" t="s">
        <v>44</v>
      </c>
      <c r="S18" s="220" t="s">
        <v>45</v>
      </c>
      <c r="T18" s="221"/>
    </row>
    <row r="19" spans="1:20" ht="22.5" customHeight="1">
      <c r="A19" s="86"/>
      <c r="B19" s="92">
        <f>VLOOKUP(A18,'女子一覧'!$B$13:$P$62,2,0)</f>
      </c>
      <c r="C19" s="93">
        <f>VLOOKUP(A18,'女子一覧'!$B$13:$P$62,3,0)</f>
        <v>0</v>
      </c>
      <c r="D19" s="222">
        <f>VLOOKUP(A18,'女子一覧'!$B$13:$P$62,6,0)</f>
      </c>
      <c r="E19" s="223"/>
      <c r="F19" s="86"/>
      <c r="G19" s="92">
        <f>VLOOKUP(F18,'女子一覧'!$B$13:$P$62,2,0)</f>
      </c>
      <c r="H19" s="93">
        <f>VLOOKUP(F18,'女子一覧'!$B$13:$P$62,3,0)</f>
        <v>0</v>
      </c>
      <c r="I19" s="222">
        <f>VLOOKUP(F18,'女子一覧'!$B$13:$P$62,6,0)</f>
      </c>
      <c r="J19" s="223"/>
      <c r="K19" s="86"/>
      <c r="L19" s="92">
        <f>VLOOKUP(K18,'女子一覧'!$B$13:$P$62,2,0)</f>
      </c>
      <c r="M19" s="93">
        <f>VLOOKUP(K18,'女子一覧'!$B$13:$P$62,3,0)</f>
        <v>0</v>
      </c>
      <c r="N19" s="222">
        <f>VLOOKUP(K18,'女子一覧'!$B$13:$P$62,6,0)</f>
      </c>
      <c r="O19" s="223"/>
      <c r="P19" s="86"/>
      <c r="Q19" s="92">
        <f>VLOOKUP(P18,'女子一覧'!$B$13:$P$62,2,0)</f>
      </c>
      <c r="R19" s="93">
        <f>VLOOKUP(P18,'女子一覧'!$B$13:$P$62,3,0)</f>
        <v>0</v>
      </c>
      <c r="S19" s="222">
        <f>VLOOKUP(P18,'女子一覧'!$B$13:$P$62,6,0)</f>
      </c>
      <c r="T19" s="223"/>
    </row>
    <row r="20" spans="1:20" ht="26.25" customHeight="1" thickBot="1">
      <c r="A20" s="86"/>
      <c r="B20" s="96" t="s">
        <v>113</v>
      </c>
      <c r="C20" s="97">
        <f>VLOOKUP(A18,'女子一覧'!$B$13:$P$62,10,0)</f>
        <v>0</v>
      </c>
      <c r="D20" s="98" t="s">
        <v>112</v>
      </c>
      <c r="E20" s="99">
        <f>VLOOKUP(A18,'女子一覧'!$B$13:$P$62,13,0)</f>
        <v>0</v>
      </c>
      <c r="F20" s="86"/>
      <c r="G20" s="96" t="s">
        <v>113</v>
      </c>
      <c r="H20" s="97">
        <f>VLOOKUP(F18,'女子一覧'!$B$13:$P$62,10,0)</f>
        <v>0</v>
      </c>
      <c r="I20" s="98" t="s">
        <v>112</v>
      </c>
      <c r="J20" s="99">
        <f>VLOOKUP(F18,'女子一覧'!$B$13:$P$62,13,0)</f>
        <v>0</v>
      </c>
      <c r="K20" s="86"/>
      <c r="L20" s="96" t="s">
        <v>113</v>
      </c>
      <c r="M20" s="97">
        <f>VLOOKUP(K18,'女子一覧'!$B$13:$P$62,10,0)</f>
        <v>0</v>
      </c>
      <c r="N20" s="98" t="s">
        <v>112</v>
      </c>
      <c r="O20" s="99">
        <f>VLOOKUP(K18,'女子一覧'!$B$13:$P$62,13,0)</f>
        <v>0</v>
      </c>
      <c r="P20" s="86"/>
      <c r="Q20" s="96" t="s">
        <v>113</v>
      </c>
      <c r="R20" s="97">
        <f>VLOOKUP(P18,'女子一覧'!$B$13:$P$62,10,0)</f>
        <v>0</v>
      </c>
      <c r="S20" s="98" t="s">
        <v>112</v>
      </c>
      <c r="T20" s="99">
        <f>VLOOKUP(P18,'女子一覧'!$B$13:$P$62,13,0)</f>
        <v>0</v>
      </c>
    </row>
    <row r="21" spans="1:20" ht="18.75" customHeight="1" thickBot="1">
      <c r="A21" s="86"/>
      <c r="B21" s="100"/>
      <c r="C21" s="100"/>
      <c r="D21" s="100"/>
      <c r="E21" s="100"/>
      <c r="F21" s="86"/>
      <c r="G21" s="100"/>
      <c r="H21" s="100"/>
      <c r="I21" s="100"/>
      <c r="J21" s="100"/>
      <c r="K21" s="86"/>
      <c r="L21" s="100"/>
      <c r="M21" s="100"/>
      <c r="N21" s="100"/>
      <c r="O21" s="100"/>
      <c r="P21" s="86"/>
      <c r="Q21" s="100"/>
      <c r="R21" s="100"/>
      <c r="S21" s="100"/>
      <c r="T21" s="100"/>
    </row>
    <row r="22" spans="1:20" ht="13.5">
      <c r="A22" s="86">
        <v>21</v>
      </c>
      <c r="B22" s="88" t="s">
        <v>43</v>
      </c>
      <c r="C22" s="89" t="s">
        <v>44</v>
      </c>
      <c r="D22" s="220" t="s">
        <v>45</v>
      </c>
      <c r="E22" s="221"/>
      <c r="F22" s="86">
        <v>22</v>
      </c>
      <c r="G22" s="88" t="s">
        <v>43</v>
      </c>
      <c r="H22" s="89" t="s">
        <v>44</v>
      </c>
      <c r="I22" s="220" t="s">
        <v>45</v>
      </c>
      <c r="J22" s="221"/>
      <c r="K22" s="86">
        <v>23</v>
      </c>
      <c r="L22" s="88" t="s">
        <v>43</v>
      </c>
      <c r="M22" s="89" t="s">
        <v>44</v>
      </c>
      <c r="N22" s="220" t="s">
        <v>45</v>
      </c>
      <c r="O22" s="221"/>
      <c r="P22" s="86">
        <v>24</v>
      </c>
      <c r="Q22" s="88" t="s">
        <v>43</v>
      </c>
      <c r="R22" s="89" t="s">
        <v>44</v>
      </c>
      <c r="S22" s="220" t="s">
        <v>45</v>
      </c>
      <c r="T22" s="221"/>
    </row>
    <row r="23" spans="1:20" ht="22.5" customHeight="1">
      <c r="A23" s="86"/>
      <c r="B23" s="92">
        <f>VLOOKUP(A22,'女子一覧'!$B$13:$P$62,2,0)</f>
      </c>
      <c r="C23" s="93">
        <f>VLOOKUP(A22,'女子一覧'!$B$13:$P$62,3,0)</f>
        <v>0</v>
      </c>
      <c r="D23" s="222">
        <f>VLOOKUP(A22,'女子一覧'!$B$13:$P$62,6,0)</f>
      </c>
      <c r="E23" s="223"/>
      <c r="F23" s="86"/>
      <c r="G23" s="92">
        <f>VLOOKUP(F22,'女子一覧'!$B$13:$P$62,2,0)</f>
      </c>
      <c r="H23" s="93">
        <f>VLOOKUP(F22,'女子一覧'!$B$13:$P$62,3,0)</f>
        <v>0</v>
      </c>
      <c r="I23" s="222">
        <f>VLOOKUP(F22,'女子一覧'!$B$13:$P$62,6,0)</f>
      </c>
      <c r="J23" s="223"/>
      <c r="K23" s="86"/>
      <c r="L23" s="92">
        <f>VLOOKUP(K22,'女子一覧'!$B$13:$P$62,2,0)</f>
      </c>
      <c r="M23" s="93">
        <f>VLOOKUP(K22,'女子一覧'!$B$13:$P$62,3,0)</f>
        <v>0</v>
      </c>
      <c r="N23" s="222">
        <f>VLOOKUP(K22,'女子一覧'!$B$13:$P$62,6,0)</f>
      </c>
      <c r="O23" s="223"/>
      <c r="P23" s="86"/>
      <c r="Q23" s="92">
        <f>VLOOKUP(P22,'女子一覧'!$B$13:$P$62,2,0)</f>
      </c>
      <c r="R23" s="93">
        <f>VLOOKUP(P22,'女子一覧'!$B$13:$P$62,3,0)</f>
        <v>0</v>
      </c>
      <c r="S23" s="222">
        <f>VLOOKUP(P22,'女子一覧'!$B$13:$P$62,6,0)</f>
      </c>
      <c r="T23" s="223"/>
    </row>
    <row r="24" spans="1:20" ht="26.25" customHeight="1" thickBot="1">
      <c r="A24" s="86"/>
      <c r="B24" s="96" t="s">
        <v>113</v>
      </c>
      <c r="C24" s="97">
        <f>VLOOKUP(A22,'女子一覧'!$B$13:$P$62,10,0)</f>
        <v>0</v>
      </c>
      <c r="D24" s="98" t="s">
        <v>112</v>
      </c>
      <c r="E24" s="99">
        <f>VLOOKUP(A22,'女子一覧'!$B$13:$P$62,13,0)</f>
        <v>0</v>
      </c>
      <c r="F24" s="86"/>
      <c r="G24" s="96" t="s">
        <v>113</v>
      </c>
      <c r="H24" s="97">
        <f>VLOOKUP(F22,'女子一覧'!$B$13:$P$62,10,0)</f>
        <v>0</v>
      </c>
      <c r="I24" s="98" t="s">
        <v>112</v>
      </c>
      <c r="J24" s="99">
        <f>VLOOKUP(F22,'女子一覧'!$B$13:$P$62,13,0)</f>
        <v>0</v>
      </c>
      <c r="K24" s="86"/>
      <c r="L24" s="96" t="s">
        <v>113</v>
      </c>
      <c r="M24" s="97">
        <f>VLOOKUP(K22,'女子一覧'!$B$13:$P$62,10,0)</f>
        <v>0</v>
      </c>
      <c r="N24" s="98" t="s">
        <v>112</v>
      </c>
      <c r="O24" s="99">
        <f>VLOOKUP(K22,'女子一覧'!$B$13:$P$62,13,0)</f>
        <v>0</v>
      </c>
      <c r="P24" s="86"/>
      <c r="Q24" s="96" t="s">
        <v>113</v>
      </c>
      <c r="R24" s="97">
        <f>VLOOKUP(P22,'女子一覧'!$B$13:$P$62,10,0)</f>
        <v>0</v>
      </c>
      <c r="S24" s="98" t="s">
        <v>112</v>
      </c>
      <c r="T24" s="99">
        <f>VLOOKUP(P22,'女子一覧'!$B$13:$P$62,13,0)</f>
        <v>0</v>
      </c>
    </row>
    <row r="25" spans="1:20" ht="18.75" customHeight="1" thickBot="1">
      <c r="A25" s="86"/>
      <c r="B25" s="100"/>
      <c r="C25" s="100"/>
      <c r="D25" s="100"/>
      <c r="E25" s="100"/>
      <c r="F25" s="86"/>
      <c r="G25" s="100"/>
      <c r="H25" s="100"/>
      <c r="I25" s="100"/>
      <c r="J25" s="100"/>
      <c r="K25" s="86"/>
      <c r="L25" s="100"/>
      <c r="M25" s="100"/>
      <c r="N25" s="100"/>
      <c r="O25" s="100"/>
      <c r="P25" s="86"/>
      <c r="Q25" s="100"/>
      <c r="R25" s="100"/>
      <c r="S25" s="100"/>
      <c r="T25" s="100"/>
    </row>
    <row r="26" spans="1:20" ht="13.5">
      <c r="A26" s="86">
        <v>25</v>
      </c>
      <c r="B26" s="88" t="s">
        <v>43</v>
      </c>
      <c r="C26" s="89" t="s">
        <v>44</v>
      </c>
      <c r="D26" s="220" t="s">
        <v>45</v>
      </c>
      <c r="E26" s="221"/>
      <c r="F26" s="86">
        <v>26</v>
      </c>
      <c r="G26" s="88" t="s">
        <v>43</v>
      </c>
      <c r="H26" s="89" t="s">
        <v>44</v>
      </c>
      <c r="I26" s="220" t="s">
        <v>45</v>
      </c>
      <c r="J26" s="221"/>
      <c r="K26" s="86">
        <v>27</v>
      </c>
      <c r="L26" s="88" t="s">
        <v>43</v>
      </c>
      <c r="M26" s="89" t="s">
        <v>44</v>
      </c>
      <c r="N26" s="220" t="s">
        <v>45</v>
      </c>
      <c r="O26" s="221"/>
      <c r="P26" s="86">
        <v>28</v>
      </c>
      <c r="Q26" s="88" t="s">
        <v>43</v>
      </c>
      <c r="R26" s="89" t="s">
        <v>44</v>
      </c>
      <c r="S26" s="220" t="s">
        <v>45</v>
      </c>
      <c r="T26" s="221"/>
    </row>
    <row r="27" spans="1:20" ht="22.5" customHeight="1">
      <c r="A27" s="86"/>
      <c r="B27" s="92">
        <f>VLOOKUP(A26,'女子一覧'!$B$13:$P$62,2,0)</f>
      </c>
      <c r="C27" s="93">
        <f>VLOOKUP(A26,'女子一覧'!$B$13:$P$62,3,0)</f>
        <v>0</v>
      </c>
      <c r="D27" s="222">
        <f>VLOOKUP(A26,'女子一覧'!$B$13:$P$62,6,0)</f>
      </c>
      <c r="E27" s="223"/>
      <c r="F27" s="86"/>
      <c r="G27" s="92">
        <f>VLOOKUP(F26,'女子一覧'!$B$13:$P$62,2,0)</f>
      </c>
      <c r="H27" s="93">
        <f>VLOOKUP(F26,'女子一覧'!$B$13:$P$62,3,0)</f>
        <v>0</v>
      </c>
      <c r="I27" s="222">
        <f>VLOOKUP(F26,'女子一覧'!$B$13:$P$62,6,0)</f>
      </c>
      <c r="J27" s="223"/>
      <c r="K27" s="86"/>
      <c r="L27" s="92">
        <f>VLOOKUP(K26,'女子一覧'!$B$13:$P$62,2,0)</f>
      </c>
      <c r="M27" s="93">
        <f>VLOOKUP(K26,'女子一覧'!$B$13:$P$62,3,0)</f>
        <v>0</v>
      </c>
      <c r="N27" s="222">
        <f>VLOOKUP(K26,'女子一覧'!$B$13:$P$62,6,0)</f>
      </c>
      <c r="O27" s="223"/>
      <c r="P27" s="86"/>
      <c r="Q27" s="92">
        <f>VLOOKUP(P26,'女子一覧'!$B$13:$P$62,2,0)</f>
      </c>
      <c r="R27" s="93">
        <f>VLOOKUP(P26,'女子一覧'!$B$13:$P$62,3,0)</f>
        <v>0</v>
      </c>
      <c r="S27" s="222">
        <f>VLOOKUP(P26,'女子一覧'!$B$13:$P$62,6,0)</f>
      </c>
      <c r="T27" s="223"/>
    </row>
    <row r="28" spans="1:20" ht="26.25" customHeight="1" thickBot="1">
      <c r="A28" s="86"/>
      <c r="B28" s="96" t="s">
        <v>113</v>
      </c>
      <c r="C28" s="97">
        <f>VLOOKUP(A26,'女子一覧'!$B$13:$P$62,10,0)</f>
        <v>0</v>
      </c>
      <c r="D28" s="98" t="s">
        <v>112</v>
      </c>
      <c r="E28" s="99">
        <f>VLOOKUP(A26,'女子一覧'!$B$13:$P$62,13,0)</f>
        <v>0</v>
      </c>
      <c r="F28" s="86"/>
      <c r="G28" s="96" t="s">
        <v>113</v>
      </c>
      <c r="H28" s="97">
        <f>VLOOKUP(F26,'女子一覧'!$B$13:$P$62,10,0)</f>
        <v>0</v>
      </c>
      <c r="I28" s="98" t="s">
        <v>112</v>
      </c>
      <c r="J28" s="99">
        <f>VLOOKUP(F26,'女子一覧'!$B$13:$P$62,13,0)</f>
        <v>0</v>
      </c>
      <c r="K28" s="86"/>
      <c r="L28" s="96" t="s">
        <v>113</v>
      </c>
      <c r="M28" s="97">
        <f>VLOOKUP(K26,'女子一覧'!$B$13:$P$62,10,0)</f>
        <v>0</v>
      </c>
      <c r="N28" s="98" t="s">
        <v>112</v>
      </c>
      <c r="O28" s="99">
        <f>VLOOKUP(K26,'女子一覧'!$B$13:$P$62,13,0)</f>
        <v>0</v>
      </c>
      <c r="P28" s="86"/>
      <c r="Q28" s="96" t="s">
        <v>113</v>
      </c>
      <c r="R28" s="97">
        <f>VLOOKUP(P26,'女子一覧'!$B$13:$P$62,10,0)</f>
        <v>0</v>
      </c>
      <c r="S28" s="98" t="s">
        <v>112</v>
      </c>
      <c r="T28" s="99">
        <f>VLOOKUP(P26,'女子一覧'!$B$13:$P$62,13,0)</f>
        <v>0</v>
      </c>
    </row>
    <row r="29" spans="1:20" ht="9" customHeight="1">
      <c r="A29" s="86"/>
      <c r="B29" s="101"/>
      <c r="C29" s="101"/>
      <c r="D29" s="102"/>
      <c r="E29" s="101"/>
      <c r="F29" s="86"/>
      <c r="G29" s="101"/>
      <c r="H29" s="101"/>
      <c r="I29" s="102"/>
      <c r="J29" s="101"/>
      <c r="K29" s="86"/>
      <c r="L29" s="101"/>
      <c r="M29" s="101"/>
      <c r="N29" s="102"/>
      <c r="O29" s="101"/>
      <c r="P29" s="86"/>
      <c r="Q29" s="101"/>
      <c r="R29" s="101"/>
      <c r="S29" s="102"/>
      <c r="T29" s="101"/>
    </row>
    <row r="30" spans="1:20" ht="7.5" customHeight="1" thickBot="1">
      <c r="A30" s="86"/>
      <c r="B30" s="100"/>
      <c r="C30" s="100"/>
      <c r="D30" s="100"/>
      <c r="E30" s="100"/>
      <c r="F30" s="86"/>
      <c r="G30" s="100"/>
      <c r="H30" s="100"/>
      <c r="I30" s="100"/>
      <c r="J30" s="100"/>
      <c r="K30" s="86"/>
      <c r="L30" s="100"/>
      <c r="M30" s="100"/>
      <c r="N30" s="100"/>
      <c r="O30" s="100"/>
      <c r="P30" s="86"/>
      <c r="Q30" s="100"/>
      <c r="R30" s="100"/>
      <c r="S30" s="100"/>
      <c r="T30" s="100"/>
    </row>
    <row r="31" spans="1:20" ht="13.5" customHeight="1">
      <c r="A31" s="86">
        <v>29</v>
      </c>
      <c r="B31" s="88" t="s">
        <v>43</v>
      </c>
      <c r="C31" s="89" t="s">
        <v>44</v>
      </c>
      <c r="D31" s="220" t="s">
        <v>45</v>
      </c>
      <c r="E31" s="221"/>
      <c r="F31" s="86">
        <v>30</v>
      </c>
      <c r="G31" s="88" t="s">
        <v>43</v>
      </c>
      <c r="H31" s="89" t="s">
        <v>44</v>
      </c>
      <c r="I31" s="220" t="s">
        <v>45</v>
      </c>
      <c r="J31" s="221"/>
      <c r="K31" s="86">
        <v>31</v>
      </c>
      <c r="L31" s="88" t="s">
        <v>43</v>
      </c>
      <c r="M31" s="89" t="s">
        <v>44</v>
      </c>
      <c r="N31" s="220" t="s">
        <v>45</v>
      </c>
      <c r="O31" s="221"/>
      <c r="P31" s="86">
        <v>32</v>
      </c>
      <c r="Q31" s="88" t="s">
        <v>43</v>
      </c>
      <c r="R31" s="89" t="s">
        <v>44</v>
      </c>
      <c r="S31" s="220" t="s">
        <v>45</v>
      </c>
      <c r="T31" s="221"/>
    </row>
    <row r="32" spans="1:20" ht="22.5" customHeight="1">
      <c r="A32" s="86"/>
      <c r="B32" s="92">
        <f>VLOOKUP(A31,'女子一覧'!$B$13:$P$62,2,0)</f>
      </c>
      <c r="C32" s="93">
        <f>VLOOKUP(A31,'女子一覧'!$B$13:$P$62,3,0)</f>
        <v>0</v>
      </c>
      <c r="D32" s="222">
        <f>VLOOKUP(A31,'女子一覧'!$B$13:$P$62,6,0)</f>
      </c>
      <c r="E32" s="223"/>
      <c r="F32" s="86"/>
      <c r="G32" s="92">
        <f>VLOOKUP(F31,'女子一覧'!$B$13:$P$62,2,0)</f>
      </c>
      <c r="H32" s="93">
        <f>VLOOKUP(F31,'女子一覧'!$B$13:$P$62,3,0)</f>
        <v>0</v>
      </c>
      <c r="I32" s="222">
        <f>VLOOKUP(F31,'女子一覧'!$B$13:$P$62,6,0)</f>
      </c>
      <c r="J32" s="223"/>
      <c r="K32" s="86"/>
      <c r="L32" s="92">
        <f>VLOOKUP(K31,'女子一覧'!$B$13:$P$62,2,0)</f>
      </c>
      <c r="M32" s="93">
        <f>VLOOKUP(K31,'女子一覧'!$B$13:$P$62,3,0)</f>
        <v>0</v>
      </c>
      <c r="N32" s="222">
        <f>VLOOKUP(K31,'女子一覧'!$B$13:$P$62,6,0)</f>
      </c>
      <c r="O32" s="223"/>
      <c r="P32" s="86"/>
      <c r="Q32" s="92">
        <f>VLOOKUP(P31,'女子一覧'!$B$13:$P$62,2,0)</f>
      </c>
      <c r="R32" s="93">
        <f>VLOOKUP(P31,'女子一覧'!$B$13:$P$62,3,0)</f>
        <v>0</v>
      </c>
      <c r="S32" s="222">
        <f>VLOOKUP(P31,'女子一覧'!$B$13:$P$62,6,0)</f>
      </c>
      <c r="T32" s="223"/>
    </row>
    <row r="33" spans="1:20" ht="26.25" customHeight="1" thickBot="1">
      <c r="A33" s="86"/>
      <c r="B33" s="96" t="s">
        <v>113</v>
      </c>
      <c r="C33" s="97">
        <f>VLOOKUP(A31,'女子一覧'!$B$13:$P$62,10,0)</f>
        <v>0</v>
      </c>
      <c r="D33" s="98" t="s">
        <v>112</v>
      </c>
      <c r="E33" s="99">
        <f>VLOOKUP(A31,'女子一覧'!$B$13:$P$62,13,0)</f>
        <v>0</v>
      </c>
      <c r="F33" s="86"/>
      <c r="G33" s="96" t="s">
        <v>113</v>
      </c>
      <c r="H33" s="97">
        <f>VLOOKUP(F31,'女子一覧'!$B$13:$P$62,10,0)</f>
        <v>0</v>
      </c>
      <c r="I33" s="98" t="s">
        <v>112</v>
      </c>
      <c r="J33" s="99">
        <f>VLOOKUP(F31,'女子一覧'!$B$13:$P$62,13,0)</f>
        <v>0</v>
      </c>
      <c r="K33" s="86"/>
      <c r="L33" s="96" t="s">
        <v>113</v>
      </c>
      <c r="M33" s="97">
        <f>VLOOKUP(K31,'女子一覧'!$B$13:$P$62,10,0)</f>
        <v>0</v>
      </c>
      <c r="N33" s="98" t="s">
        <v>112</v>
      </c>
      <c r="O33" s="99">
        <f>VLOOKUP(K31,'女子一覧'!$B$13:$P$62,13,0)</f>
        <v>0</v>
      </c>
      <c r="P33" s="86"/>
      <c r="Q33" s="96" t="s">
        <v>113</v>
      </c>
      <c r="R33" s="97">
        <f>VLOOKUP(P31,'女子一覧'!$B$13:$P$62,10,0)</f>
        <v>0</v>
      </c>
      <c r="S33" s="98" t="s">
        <v>112</v>
      </c>
      <c r="T33" s="99">
        <f>VLOOKUP(P31,'女子一覧'!$B$13:$P$62,13,0)</f>
        <v>0</v>
      </c>
    </row>
    <row r="34" spans="1:20" ht="18.75" customHeight="1" thickBot="1">
      <c r="A34" s="86"/>
      <c r="B34" s="100"/>
      <c r="C34" s="100"/>
      <c r="D34" s="100"/>
      <c r="E34" s="100"/>
      <c r="F34" s="86"/>
      <c r="G34" s="100"/>
      <c r="H34" s="100"/>
      <c r="I34" s="100"/>
      <c r="J34" s="100"/>
      <c r="K34" s="86"/>
      <c r="L34" s="100"/>
      <c r="M34" s="100"/>
      <c r="N34" s="100"/>
      <c r="O34" s="100"/>
      <c r="P34" s="86"/>
      <c r="Q34" s="100"/>
      <c r="R34" s="100"/>
      <c r="S34" s="100"/>
      <c r="T34" s="100"/>
    </row>
    <row r="35" spans="1:20" ht="13.5" customHeight="1">
      <c r="A35" s="86">
        <v>33</v>
      </c>
      <c r="B35" s="88" t="s">
        <v>43</v>
      </c>
      <c r="C35" s="89" t="s">
        <v>44</v>
      </c>
      <c r="D35" s="220" t="s">
        <v>45</v>
      </c>
      <c r="E35" s="221"/>
      <c r="F35" s="86">
        <v>34</v>
      </c>
      <c r="G35" s="88" t="s">
        <v>43</v>
      </c>
      <c r="H35" s="89" t="s">
        <v>44</v>
      </c>
      <c r="I35" s="220" t="s">
        <v>45</v>
      </c>
      <c r="J35" s="221"/>
      <c r="K35" s="86">
        <v>35</v>
      </c>
      <c r="L35" s="88" t="s">
        <v>43</v>
      </c>
      <c r="M35" s="89" t="s">
        <v>44</v>
      </c>
      <c r="N35" s="220" t="s">
        <v>45</v>
      </c>
      <c r="O35" s="221"/>
      <c r="P35" s="86">
        <v>36</v>
      </c>
      <c r="Q35" s="88" t="s">
        <v>43</v>
      </c>
      <c r="R35" s="89" t="s">
        <v>44</v>
      </c>
      <c r="S35" s="220" t="s">
        <v>45</v>
      </c>
      <c r="T35" s="221"/>
    </row>
    <row r="36" spans="1:20" ht="22.5" customHeight="1">
      <c r="A36" s="86"/>
      <c r="B36" s="92">
        <f>VLOOKUP(A35,'女子一覧'!$B$13:$P$62,2,0)</f>
      </c>
      <c r="C36" s="93">
        <f>VLOOKUP(A35,'女子一覧'!$B$13:$P$62,3,0)</f>
        <v>0</v>
      </c>
      <c r="D36" s="222">
        <f>VLOOKUP(A35,'女子一覧'!$B$13:$P$62,6,0)</f>
      </c>
      <c r="E36" s="223"/>
      <c r="F36" s="86"/>
      <c r="G36" s="92">
        <f>VLOOKUP(F35,'女子一覧'!$B$13:$P$62,2,0)</f>
      </c>
      <c r="H36" s="93">
        <f>VLOOKUP(F35,'女子一覧'!$B$13:$P$62,3,0)</f>
        <v>0</v>
      </c>
      <c r="I36" s="222">
        <f>VLOOKUP(F35,'女子一覧'!$B$13:$P$62,6,0)</f>
      </c>
      <c r="J36" s="223"/>
      <c r="K36" s="86"/>
      <c r="L36" s="92">
        <f>VLOOKUP(K35,'女子一覧'!$B$13:$P$62,2,0)</f>
      </c>
      <c r="M36" s="93">
        <f>VLOOKUP(K35,'女子一覧'!$B$13:$P$62,3,0)</f>
        <v>0</v>
      </c>
      <c r="N36" s="222">
        <f>VLOOKUP(K35,'女子一覧'!$B$13:$P$62,6,0)</f>
      </c>
      <c r="O36" s="223"/>
      <c r="P36" s="86"/>
      <c r="Q36" s="92">
        <f>VLOOKUP(P35,'女子一覧'!$B$13:$P$62,2,0)</f>
      </c>
      <c r="R36" s="93">
        <f>VLOOKUP(P35,'女子一覧'!$B$13:$P$62,3,0)</f>
        <v>0</v>
      </c>
      <c r="S36" s="222">
        <f>VLOOKUP(P35,'女子一覧'!$B$13:$P$62,6,0)</f>
      </c>
      <c r="T36" s="223"/>
    </row>
    <row r="37" spans="1:20" ht="26.25" customHeight="1" thickBot="1">
      <c r="A37" s="86"/>
      <c r="B37" s="96" t="s">
        <v>113</v>
      </c>
      <c r="C37" s="97">
        <f>VLOOKUP(A35,'女子一覧'!$B$13:$P$62,10,0)</f>
        <v>0</v>
      </c>
      <c r="D37" s="98" t="s">
        <v>112</v>
      </c>
      <c r="E37" s="99">
        <f>VLOOKUP(A35,'女子一覧'!$B$13:$P$62,13,0)</f>
        <v>0</v>
      </c>
      <c r="F37" s="86"/>
      <c r="G37" s="96" t="s">
        <v>113</v>
      </c>
      <c r="H37" s="97">
        <f>VLOOKUP(F35,'女子一覧'!$B$13:$P$62,10,0)</f>
        <v>0</v>
      </c>
      <c r="I37" s="98" t="s">
        <v>112</v>
      </c>
      <c r="J37" s="99">
        <f>VLOOKUP(F35,'女子一覧'!$B$13:$P$62,13,0)</f>
        <v>0</v>
      </c>
      <c r="K37" s="86"/>
      <c r="L37" s="96" t="s">
        <v>113</v>
      </c>
      <c r="M37" s="97">
        <f>VLOOKUP(K35,'女子一覧'!$B$13:$P$62,10,0)</f>
        <v>0</v>
      </c>
      <c r="N37" s="98" t="s">
        <v>112</v>
      </c>
      <c r="O37" s="99">
        <f>VLOOKUP(K35,'女子一覧'!$B$13:$P$62,13,0)</f>
        <v>0</v>
      </c>
      <c r="P37" s="86"/>
      <c r="Q37" s="96" t="s">
        <v>113</v>
      </c>
      <c r="R37" s="97">
        <f>VLOOKUP(P35,'女子一覧'!$B$13:$P$62,10,0)</f>
        <v>0</v>
      </c>
      <c r="S37" s="98" t="s">
        <v>112</v>
      </c>
      <c r="T37" s="99">
        <f>VLOOKUP(P35,'女子一覧'!$B$13:$P$62,13,0)</f>
        <v>0</v>
      </c>
    </row>
    <row r="38" spans="1:20" ht="18.75" customHeight="1" thickBot="1">
      <c r="A38" s="86"/>
      <c r="B38" s="100"/>
      <c r="C38" s="100"/>
      <c r="D38" s="100"/>
      <c r="E38" s="100"/>
      <c r="F38" s="86"/>
      <c r="G38" s="100"/>
      <c r="H38" s="100"/>
      <c r="I38" s="100"/>
      <c r="J38" s="100"/>
      <c r="K38" s="86"/>
      <c r="L38" s="100"/>
      <c r="M38" s="100"/>
      <c r="N38" s="100"/>
      <c r="O38" s="100"/>
      <c r="P38" s="86"/>
      <c r="Q38" s="100"/>
      <c r="R38" s="100"/>
      <c r="S38" s="100"/>
      <c r="T38" s="100"/>
    </row>
    <row r="39" spans="1:20" ht="13.5" customHeight="1">
      <c r="A39" s="86">
        <v>37</v>
      </c>
      <c r="B39" s="88" t="s">
        <v>43</v>
      </c>
      <c r="C39" s="89" t="s">
        <v>44</v>
      </c>
      <c r="D39" s="220" t="s">
        <v>45</v>
      </c>
      <c r="E39" s="221"/>
      <c r="F39" s="86">
        <v>38</v>
      </c>
      <c r="G39" s="88" t="s">
        <v>43</v>
      </c>
      <c r="H39" s="89" t="s">
        <v>44</v>
      </c>
      <c r="I39" s="220" t="s">
        <v>45</v>
      </c>
      <c r="J39" s="221"/>
      <c r="K39" s="86">
        <v>39</v>
      </c>
      <c r="L39" s="88" t="s">
        <v>43</v>
      </c>
      <c r="M39" s="89" t="s">
        <v>44</v>
      </c>
      <c r="N39" s="220" t="s">
        <v>45</v>
      </c>
      <c r="O39" s="221"/>
      <c r="P39" s="86">
        <v>40</v>
      </c>
      <c r="Q39" s="88" t="s">
        <v>43</v>
      </c>
      <c r="R39" s="89" t="s">
        <v>44</v>
      </c>
      <c r="S39" s="220" t="s">
        <v>45</v>
      </c>
      <c r="T39" s="221"/>
    </row>
    <row r="40" spans="1:20" ht="22.5" customHeight="1">
      <c r="A40" s="86"/>
      <c r="B40" s="92">
        <f>VLOOKUP(A39,'女子一覧'!$B$13:$P$62,2,0)</f>
      </c>
      <c r="C40" s="93">
        <f>VLOOKUP(A39,'女子一覧'!$B$13:$P$62,3,0)</f>
        <v>0</v>
      </c>
      <c r="D40" s="222">
        <f>VLOOKUP(A39,'女子一覧'!$B$13:$P$62,6,0)</f>
      </c>
      <c r="E40" s="223"/>
      <c r="F40" s="86"/>
      <c r="G40" s="92">
        <f>VLOOKUP(F39,'女子一覧'!$B$13:$P$62,2,0)</f>
      </c>
      <c r="H40" s="93">
        <f>VLOOKUP(F39,'女子一覧'!$B$13:$P$62,3,0)</f>
        <v>0</v>
      </c>
      <c r="I40" s="222">
        <f>VLOOKUP(F39,'女子一覧'!$B$13:$P$62,6,0)</f>
      </c>
      <c r="J40" s="223"/>
      <c r="K40" s="86"/>
      <c r="L40" s="92">
        <f>VLOOKUP(K39,'女子一覧'!$B$13:$P$62,2,0)</f>
      </c>
      <c r="M40" s="93">
        <f>VLOOKUP(K39,'女子一覧'!$B$13:$P$62,3,0)</f>
        <v>0</v>
      </c>
      <c r="N40" s="222">
        <f>VLOOKUP(K39,'女子一覧'!$B$13:$P$62,6,0)</f>
      </c>
      <c r="O40" s="223"/>
      <c r="P40" s="86"/>
      <c r="Q40" s="92">
        <f>VLOOKUP(P39,'女子一覧'!$B$13:$P$62,2,0)</f>
      </c>
      <c r="R40" s="93">
        <f>VLOOKUP(P39,'女子一覧'!$B$13:$P$62,3,0)</f>
        <v>0</v>
      </c>
      <c r="S40" s="222">
        <f>VLOOKUP(P39,'女子一覧'!$B$13:$P$62,6,0)</f>
      </c>
      <c r="T40" s="223"/>
    </row>
    <row r="41" spans="1:20" ht="26.25" customHeight="1" thickBot="1">
      <c r="A41" s="86"/>
      <c r="B41" s="96" t="s">
        <v>113</v>
      </c>
      <c r="C41" s="97">
        <f>VLOOKUP(A39,'女子一覧'!$B$13:$P$62,10,0)</f>
        <v>0</v>
      </c>
      <c r="D41" s="98" t="s">
        <v>112</v>
      </c>
      <c r="E41" s="99">
        <f>VLOOKUP(A39,'女子一覧'!$B$13:$P$62,13,0)</f>
        <v>0</v>
      </c>
      <c r="F41" s="86"/>
      <c r="G41" s="96" t="s">
        <v>113</v>
      </c>
      <c r="H41" s="97">
        <f>VLOOKUP(F39,'女子一覧'!$B$13:$P$62,10,0)</f>
        <v>0</v>
      </c>
      <c r="I41" s="98" t="s">
        <v>112</v>
      </c>
      <c r="J41" s="99">
        <f>VLOOKUP(F39,'女子一覧'!$B$13:$P$62,13,0)</f>
        <v>0</v>
      </c>
      <c r="K41" s="86"/>
      <c r="L41" s="96" t="s">
        <v>113</v>
      </c>
      <c r="M41" s="97">
        <f>VLOOKUP(K39,'女子一覧'!$B$13:$P$62,10,0)</f>
        <v>0</v>
      </c>
      <c r="N41" s="98" t="s">
        <v>112</v>
      </c>
      <c r="O41" s="99">
        <f>VLOOKUP(K39,'女子一覧'!$B$13:$P$62,13,0)</f>
        <v>0</v>
      </c>
      <c r="P41" s="86"/>
      <c r="Q41" s="96" t="s">
        <v>113</v>
      </c>
      <c r="R41" s="97">
        <f>VLOOKUP(P39,'女子一覧'!$B$13:$P$62,10,0)</f>
        <v>0</v>
      </c>
      <c r="S41" s="98" t="s">
        <v>112</v>
      </c>
      <c r="T41" s="99">
        <f>VLOOKUP(P39,'女子一覧'!$B$13:$P$62,13,0)</f>
        <v>0</v>
      </c>
    </row>
    <row r="42" spans="1:20" ht="18.75" customHeight="1" thickBot="1">
      <c r="A42" s="86"/>
      <c r="B42" s="100"/>
      <c r="C42" s="100"/>
      <c r="D42" s="100"/>
      <c r="E42" s="100"/>
      <c r="F42" s="86"/>
      <c r="G42" s="100"/>
      <c r="H42" s="100"/>
      <c r="I42" s="100"/>
      <c r="J42" s="100"/>
      <c r="K42" s="86"/>
      <c r="L42" s="100"/>
      <c r="M42" s="100"/>
      <c r="N42" s="100"/>
      <c r="O42" s="100"/>
      <c r="P42" s="86"/>
      <c r="Q42" s="100"/>
      <c r="R42" s="100"/>
      <c r="S42" s="100"/>
      <c r="T42" s="100"/>
    </row>
    <row r="43" spans="1:20" ht="13.5" customHeight="1">
      <c r="A43" s="86">
        <v>41</v>
      </c>
      <c r="B43" s="88" t="s">
        <v>43</v>
      </c>
      <c r="C43" s="89" t="s">
        <v>44</v>
      </c>
      <c r="D43" s="220" t="s">
        <v>45</v>
      </c>
      <c r="E43" s="221"/>
      <c r="F43" s="86">
        <v>42</v>
      </c>
      <c r="G43" s="88" t="s">
        <v>43</v>
      </c>
      <c r="H43" s="89" t="s">
        <v>44</v>
      </c>
      <c r="I43" s="220" t="s">
        <v>45</v>
      </c>
      <c r="J43" s="221"/>
      <c r="K43" s="86">
        <v>43</v>
      </c>
      <c r="L43" s="88" t="s">
        <v>43</v>
      </c>
      <c r="M43" s="89" t="s">
        <v>44</v>
      </c>
      <c r="N43" s="220" t="s">
        <v>45</v>
      </c>
      <c r="O43" s="221"/>
      <c r="P43" s="86">
        <v>44</v>
      </c>
      <c r="Q43" s="88" t="s">
        <v>43</v>
      </c>
      <c r="R43" s="89" t="s">
        <v>44</v>
      </c>
      <c r="S43" s="220" t="s">
        <v>45</v>
      </c>
      <c r="T43" s="221"/>
    </row>
    <row r="44" spans="1:20" ht="22.5" customHeight="1">
      <c r="A44" s="86"/>
      <c r="B44" s="92">
        <f>VLOOKUP(A43,'女子一覧'!$B$13:$P$62,2,0)</f>
      </c>
      <c r="C44" s="93">
        <f>VLOOKUP(A43,'女子一覧'!$B$13:$P$62,3,0)</f>
        <v>0</v>
      </c>
      <c r="D44" s="222">
        <f>VLOOKUP(A43,'女子一覧'!$B$13:$P$62,6,0)</f>
      </c>
      <c r="E44" s="223"/>
      <c r="F44" s="86"/>
      <c r="G44" s="92">
        <f>VLOOKUP(F43,'女子一覧'!$B$13:$P$62,2,0)</f>
      </c>
      <c r="H44" s="93">
        <f>VLOOKUP(F43,'女子一覧'!$B$13:$P$62,3,0)</f>
        <v>0</v>
      </c>
      <c r="I44" s="222">
        <f>VLOOKUP(F43,'女子一覧'!$B$13:$P$62,6,0)</f>
      </c>
      <c r="J44" s="223"/>
      <c r="K44" s="86"/>
      <c r="L44" s="92">
        <f>VLOOKUP(K43,'女子一覧'!$B$13:$P$62,2,0)</f>
      </c>
      <c r="M44" s="93">
        <f>VLOOKUP(K43,'女子一覧'!$B$13:$P$62,3,0)</f>
        <v>0</v>
      </c>
      <c r="N44" s="222">
        <f>VLOOKUP(K43,'女子一覧'!$B$13:$P$62,6,0)</f>
      </c>
      <c r="O44" s="223"/>
      <c r="P44" s="86"/>
      <c r="Q44" s="92">
        <f>VLOOKUP(P43,'女子一覧'!$B$13:$P$62,2,0)</f>
      </c>
      <c r="R44" s="93">
        <f>VLOOKUP(P43,'女子一覧'!$B$13:$P$62,3,0)</f>
        <v>0</v>
      </c>
      <c r="S44" s="222">
        <f>VLOOKUP(P43,'女子一覧'!$B$13:$P$62,6,0)</f>
      </c>
      <c r="T44" s="223"/>
    </row>
    <row r="45" spans="1:20" ht="26.25" customHeight="1" thickBot="1">
      <c r="A45" s="86"/>
      <c r="B45" s="96" t="s">
        <v>113</v>
      </c>
      <c r="C45" s="97">
        <f>VLOOKUP(A43,'女子一覧'!$B$13:$P$62,10,0)</f>
        <v>0</v>
      </c>
      <c r="D45" s="98" t="s">
        <v>112</v>
      </c>
      <c r="E45" s="99">
        <f>VLOOKUP(A43,'女子一覧'!$B$13:$P$62,13,0)</f>
        <v>0</v>
      </c>
      <c r="F45" s="86"/>
      <c r="G45" s="96" t="s">
        <v>113</v>
      </c>
      <c r="H45" s="97">
        <f>VLOOKUP(F43,'女子一覧'!$B$13:$P$62,10,0)</f>
        <v>0</v>
      </c>
      <c r="I45" s="98" t="s">
        <v>112</v>
      </c>
      <c r="J45" s="99">
        <f>VLOOKUP(F43,'女子一覧'!$B$13:$P$62,13,0)</f>
        <v>0</v>
      </c>
      <c r="K45" s="86"/>
      <c r="L45" s="96" t="s">
        <v>113</v>
      </c>
      <c r="M45" s="97">
        <f>VLOOKUP(K43,'女子一覧'!$B$13:$P$62,10,0)</f>
        <v>0</v>
      </c>
      <c r="N45" s="98" t="s">
        <v>112</v>
      </c>
      <c r="O45" s="99">
        <f>VLOOKUP(K43,'女子一覧'!$B$13:$P$62,13,0)</f>
        <v>0</v>
      </c>
      <c r="P45" s="86"/>
      <c r="Q45" s="96" t="s">
        <v>113</v>
      </c>
      <c r="R45" s="97">
        <f>VLOOKUP(P43,'女子一覧'!$B$13:$P$62,10,0)</f>
        <v>0</v>
      </c>
      <c r="S45" s="98" t="s">
        <v>112</v>
      </c>
      <c r="T45" s="99">
        <f>VLOOKUP(P43,'女子一覧'!$B$13:$P$62,13,0)</f>
        <v>0</v>
      </c>
    </row>
    <row r="46" spans="1:20" ht="18.75" customHeight="1" thickBot="1">
      <c r="A46" s="86"/>
      <c r="B46" s="100"/>
      <c r="C46" s="100"/>
      <c r="D46" s="100"/>
      <c r="E46" s="100"/>
      <c r="F46" s="86"/>
      <c r="G46" s="100"/>
      <c r="H46" s="100"/>
      <c r="I46" s="100"/>
      <c r="J46" s="100"/>
      <c r="K46" s="86"/>
      <c r="L46" s="100"/>
      <c r="M46" s="100"/>
      <c r="N46" s="100"/>
      <c r="O46" s="100"/>
      <c r="P46" s="86"/>
      <c r="Q46" s="100"/>
      <c r="R46" s="100"/>
      <c r="S46" s="100"/>
      <c r="T46" s="100"/>
    </row>
    <row r="47" spans="1:20" ht="13.5" customHeight="1">
      <c r="A47" s="86">
        <v>45</v>
      </c>
      <c r="B47" s="88" t="s">
        <v>43</v>
      </c>
      <c r="C47" s="89" t="s">
        <v>44</v>
      </c>
      <c r="D47" s="220" t="s">
        <v>45</v>
      </c>
      <c r="E47" s="221"/>
      <c r="F47" s="86">
        <v>46</v>
      </c>
      <c r="G47" s="88" t="s">
        <v>43</v>
      </c>
      <c r="H47" s="89" t="s">
        <v>44</v>
      </c>
      <c r="I47" s="220" t="s">
        <v>45</v>
      </c>
      <c r="J47" s="221"/>
      <c r="K47" s="86">
        <v>47</v>
      </c>
      <c r="L47" s="88" t="s">
        <v>43</v>
      </c>
      <c r="M47" s="89" t="s">
        <v>44</v>
      </c>
      <c r="N47" s="220" t="s">
        <v>45</v>
      </c>
      <c r="O47" s="221"/>
      <c r="P47" s="86">
        <v>48</v>
      </c>
      <c r="Q47" s="88" t="s">
        <v>43</v>
      </c>
      <c r="R47" s="89" t="s">
        <v>44</v>
      </c>
      <c r="S47" s="220" t="s">
        <v>45</v>
      </c>
      <c r="T47" s="221"/>
    </row>
    <row r="48" spans="1:20" ht="22.5" customHeight="1">
      <c r="A48" s="86"/>
      <c r="B48" s="92">
        <f>VLOOKUP(A47,'女子一覧'!$B$13:$P$62,2,0)</f>
      </c>
      <c r="C48" s="93">
        <f>VLOOKUP(A47,'女子一覧'!$B$13:$P$62,3,0)</f>
        <v>0</v>
      </c>
      <c r="D48" s="222">
        <f>VLOOKUP(A47,'女子一覧'!$B$13:$P$62,6,0)</f>
      </c>
      <c r="E48" s="223"/>
      <c r="F48" s="86"/>
      <c r="G48" s="92">
        <f>VLOOKUP(F47,'女子一覧'!$B$13:$P$62,2,0)</f>
      </c>
      <c r="H48" s="93">
        <f>VLOOKUP(F47,'女子一覧'!$B$13:$P$62,3,0)</f>
        <v>0</v>
      </c>
      <c r="I48" s="222">
        <f>VLOOKUP(F47,'女子一覧'!$B$13:$P$62,6,0)</f>
      </c>
      <c r="J48" s="223"/>
      <c r="K48" s="86"/>
      <c r="L48" s="92">
        <f>VLOOKUP(K47,'女子一覧'!$B$13:$P$62,2,0)</f>
      </c>
      <c r="M48" s="93">
        <f>VLOOKUP(K47,'女子一覧'!$B$13:$P$62,3,0)</f>
        <v>0</v>
      </c>
      <c r="N48" s="222">
        <f>VLOOKUP(K47,'女子一覧'!$B$13:$P$62,6,0)</f>
      </c>
      <c r="O48" s="223"/>
      <c r="P48" s="86"/>
      <c r="Q48" s="92">
        <f>VLOOKUP(P47,'女子一覧'!$B$13:$P$62,2,0)</f>
      </c>
      <c r="R48" s="93">
        <f>VLOOKUP(P47,'女子一覧'!$B$13:$P$62,3,0)</f>
        <v>0</v>
      </c>
      <c r="S48" s="222">
        <f>VLOOKUP(P47,'女子一覧'!$B$13:$P$62,6,0)</f>
      </c>
      <c r="T48" s="223"/>
    </row>
    <row r="49" spans="1:20" ht="26.25" customHeight="1" thickBot="1">
      <c r="A49" s="86"/>
      <c r="B49" s="96" t="s">
        <v>113</v>
      </c>
      <c r="C49" s="97">
        <f>VLOOKUP(A47,'女子一覧'!$B$13:$P$62,10,0)</f>
        <v>0</v>
      </c>
      <c r="D49" s="98" t="s">
        <v>112</v>
      </c>
      <c r="E49" s="99">
        <f>VLOOKUP(A47,'女子一覧'!$B$13:$P$62,13,0)</f>
        <v>0</v>
      </c>
      <c r="F49" s="86"/>
      <c r="G49" s="96" t="s">
        <v>113</v>
      </c>
      <c r="H49" s="97">
        <f>VLOOKUP(F47,'女子一覧'!$B$13:$P$62,10,0)</f>
        <v>0</v>
      </c>
      <c r="I49" s="98" t="s">
        <v>112</v>
      </c>
      <c r="J49" s="99">
        <f>VLOOKUP(F47,'女子一覧'!$B$13:$P$62,13,0)</f>
        <v>0</v>
      </c>
      <c r="K49" s="86"/>
      <c r="L49" s="96" t="s">
        <v>113</v>
      </c>
      <c r="M49" s="97">
        <f>VLOOKUP(K47,'女子一覧'!$B$13:$P$62,10,0)</f>
        <v>0</v>
      </c>
      <c r="N49" s="98" t="s">
        <v>112</v>
      </c>
      <c r="O49" s="99">
        <f>VLOOKUP(K47,'女子一覧'!$B$13:$P$62,13,0)</f>
        <v>0</v>
      </c>
      <c r="P49" s="86"/>
      <c r="Q49" s="96" t="s">
        <v>113</v>
      </c>
      <c r="R49" s="97">
        <f>VLOOKUP(P47,'女子一覧'!$B$13:$P$62,10,0)</f>
        <v>0</v>
      </c>
      <c r="S49" s="98" t="s">
        <v>112</v>
      </c>
      <c r="T49" s="99">
        <f>VLOOKUP(P47,'女子一覧'!$B$13:$P$62,13,0)</f>
        <v>0</v>
      </c>
    </row>
    <row r="50" spans="1:20" ht="18.75" customHeight="1" thickBot="1">
      <c r="A50" s="86"/>
      <c r="B50" s="100"/>
      <c r="C50" s="100"/>
      <c r="D50" s="100"/>
      <c r="E50" s="100"/>
      <c r="F50" s="86"/>
      <c r="G50" s="100"/>
      <c r="H50" s="100"/>
      <c r="I50" s="100"/>
      <c r="J50" s="100"/>
      <c r="K50" s="86"/>
      <c r="L50" s="100"/>
      <c r="M50" s="100"/>
      <c r="N50" s="100"/>
      <c r="O50" s="100"/>
      <c r="P50" s="86"/>
      <c r="Q50" s="100"/>
      <c r="R50" s="100"/>
      <c r="S50" s="100"/>
      <c r="T50" s="100"/>
    </row>
    <row r="51" spans="1:20" ht="13.5" customHeight="1">
      <c r="A51" s="86">
        <v>49</v>
      </c>
      <c r="B51" s="88" t="s">
        <v>43</v>
      </c>
      <c r="C51" s="89" t="s">
        <v>44</v>
      </c>
      <c r="D51" s="220" t="s">
        <v>45</v>
      </c>
      <c r="E51" s="221"/>
      <c r="F51" s="86">
        <v>50</v>
      </c>
      <c r="G51" s="88" t="s">
        <v>43</v>
      </c>
      <c r="H51" s="89" t="s">
        <v>44</v>
      </c>
      <c r="I51" s="220" t="s">
        <v>45</v>
      </c>
      <c r="J51" s="221"/>
      <c r="K51" s="86">
        <v>51</v>
      </c>
      <c r="L51" s="88" t="s">
        <v>43</v>
      </c>
      <c r="M51" s="89" t="s">
        <v>44</v>
      </c>
      <c r="N51" s="220" t="s">
        <v>45</v>
      </c>
      <c r="O51" s="221"/>
      <c r="P51" s="86">
        <v>52</v>
      </c>
      <c r="Q51" s="88" t="s">
        <v>43</v>
      </c>
      <c r="R51" s="89" t="s">
        <v>44</v>
      </c>
      <c r="S51" s="220" t="s">
        <v>45</v>
      </c>
      <c r="T51" s="221"/>
    </row>
    <row r="52" spans="1:20" ht="22.5" customHeight="1">
      <c r="A52" s="86"/>
      <c r="B52" s="92">
        <f>VLOOKUP(A51,'女子一覧'!$B$13:$P$62,2,0)</f>
      </c>
      <c r="C52" s="93">
        <f>VLOOKUP(A51,'女子一覧'!$B$13:$P$62,3,0)</f>
        <v>0</v>
      </c>
      <c r="D52" s="222">
        <f>VLOOKUP(A51,'女子一覧'!$B$13:$P$62,6,0)</f>
      </c>
      <c r="E52" s="223"/>
      <c r="F52" s="86"/>
      <c r="G52" s="92">
        <f>VLOOKUP(F51,'女子一覧'!$B$13:$P$62,2,0)</f>
      </c>
      <c r="H52" s="93">
        <f>VLOOKUP(F51,'女子一覧'!$B$13:$P$62,3,0)</f>
        <v>0</v>
      </c>
      <c r="I52" s="222">
        <f>VLOOKUP(F51,'女子一覧'!$B$13:$P$62,6,0)</f>
      </c>
      <c r="J52" s="223"/>
      <c r="K52" s="86"/>
      <c r="L52" s="92" t="e">
        <f>VLOOKUP(K51,'女子一覧'!$B$13:$P$62,2,0)</f>
        <v>#N/A</v>
      </c>
      <c r="M52" s="93" t="e">
        <f>VLOOKUP(K51,'女子一覧'!$B$13:$P$62,3,0)</f>
        <v>#N/A</v>
      </c>
      <c r="N52" s="222" t="e">
        <f>VLOOKUP(K51,'女子一覧'!$B$13:$P$62,6,0)</f>
        <v>#N/A</v>
      </c>
      <c r="O52" s="223"/>
      <c r="P52" s="86"/>
      <c r="Q52" s="92" t="e">
        <f>VLOOKUP(P51,'女子一覧'!$B$13:$P$62,2,0)</f>
        <v>#N/A</v>
      </c>
      <c r="R52" s="93" t="e">
        <f>VLOOKUP(P51,'女子一覧'!$B$13:$P$62,3,0)</f>
        <v>#N/A</v>
      </c>
      <c r="S52" s="222" t="e">
        <f>VLOOKUP(P51,'女子一覧'!$B$13:$P$62,6,0)</f>
        <v>#N/A</v>
      </c>
      <c r="T52" s="223"/>
    </row>
    <row r="53" spans="1:20" ht="26.25" customHeight="1" thickBot="1">
      <c r="A53" s="86"/>
      <c r="B53" s="96" t="s">
        <v>113</v>
      </c>
      <c r="C53" s="97">
        <f>VLOOKUP(A51,'女子一覧'!$B$13:$P$62,10,0)</f>
        <v>0</v>
      </c>
      <c r="D53" s="98" t="s">
        <v>112</v>
      </c>
      <c r="E53" s="99">
        <f>VLOOKUP(A51,'女子一覧'!$B$13:$P$62,13,0)</f>
        <v>0</v>
      </c>
      <c r="F53" s="86"/>
      <c r="G53" s="96" t="s">
        <v>113</v>
      </c>
      <c r="H53" s="97">
        <f>VLOOKUP(F51,'女子一覧'!$B$13:$P$62,10,0)</f>
        <v>0</v>
      </c>
      <c r="I53" s="98" t="s">
        <v>112</v>
      </c>
      <c r="J53" s="99">
        <f>VLOOKUP(F51,'女子一覧'!$B$13:$P$62,13,0)</f>
        <v>0</v>
      </c>
      <c r="K53" s="86"/>
      <c r="L53" s="96" t="s">
        <v>113</v>
      </c>
      <c r="M53" s="97" t="e">
        <f>VLOOKUP(K51,'女子一覧'!$B$13:$P$62,10,0)</f>
        <v>#N/A</v>
      </c>
      <c r="N53" s="98" t="s">
        <v>112</v>
      </c>
      <c r="O53" s="99" t="e">
        <f>VLOOKUP(K51,'女子一覧'!$B$13:$P$62,13,0)</f>
        <v>#N/A</v>
      </c>
      <c r="P53" s="86"/>
      <c r="Q53" s="96" t="s">
        <v>113</v>
      </c>
      <c r="R53" s="97" t="e">
        <f>VLOOKUP(P51,'女子一覧'!$B$13:$P$62,10,0)</f>
        <v>#N/A</v>
      </c>
      <c r="S53" s="98" t="s">
        <v>112</v>
      </c>
      <c r="T53" s="99" t="e">
        <f>VLOOKUP(P51,'女子一覧'!$B$13:$P$62,13,0)</f>
        <v>#N/A</v>
      </c>
    </row>
    <row r="54" spans="1:20" ht="18.75" customHeight="1" thickBot="1">
      <c r="A54" s="86"/>
      <c r="B54" s="100"/>
      <c r="C54" s="100"/>
      <c r="D54" s="100"/>
      <c r="E54" s="100"/>
      <c r="F54" s="86"/>
      <c r="G54" s="100"/>
      <c r="H54" s="100"/>
      <c r="I54" s="100"/>
      <c r="J54" s="100"/>
      <c r="K54" s="86"/>
      <c r="L54" s="100"/>
      <c r="M54" s="100"/>
      <c r="N54" s="100"/>
      <c r="O54" s="100"/>
      <c r="P54" s="86"/>
      <c r="Q54" s="100"/>
      <c r="R54" s="100"/>
      <c r="S54" s="100"/>
      <c r="T54" s="100"/>
    </row>
    <row r="55" spans="1:20" ht="13.5" customHeight="1">
      <c r="A55" s="86">
        <v>53</v>
      </c>
      <c r="B55" s="88" t="s">
        <v>43</v>
      </c>
      <c r="C55" s="89" t="s">
        <v>44</v>
      </c>
      <c r="D55" s="220" t="s">
        <v>45</v>
      </c>
      <c r="E55" s="221"/>
      <c r="F55" s="86">
        <v>54</v>
      </c>
      <c r="G55" s="88" t="s">
        <v>43</v>
      </c>
      <c r="H55" s="89" t="s">
        <v>44</v>
      </c>
      <c r="I55" s="220" t="s">
        <v>45</v>
      </c>
      <c r="J55" s="221"/>
      <c r="K55" s="86">
        <v>55</v>
      </c>
      <c r="L55" s="88" t="s">
        <v>43</v>
      </c>
      <c r="M55" s="89" t="s">
        <v>44</v>
      </c>
      <c r="N55" s="220" t="s">
        <v>45</v>
      </c>
      <c r="O55" s="221"/>
      <c r="P55" s="86">
        <v>56</v>
      </c>
      <c r="Q55" s="88" t="s">
        <v>43</v>
      </c>
      <c r="R55" s="89" t="s">
        <v>44</v>
      </c>
      <c r="S55" s="220" t="s">
        <v>45</v>
      </c>
      <c r="T55" s="221"/>
    </row>
    <row r="56" spans="1:20" ht="22.5" customHeight="1">
      <c r="A56" s="86"/>
      <c r="B56" s="92" t="e">
        <f>VLOOKUP(A55,'女子一覧'!$B$13:$P$62,2,0)</f>
        <v>#N/A</v>
      </c>
      <c r="C56" s="93" t="e">
        <f>VLOOKUP(A55,'女子一覧'!$B$13:$P$62,3,0)</f>
        <v>#N/A</v>
      </c>
      <c r="D56" s="222" t="e">
        <f>VLOOKUP(A55,'女子一覧'!$B$13:$P$62,6,0)</f>
        <v>#N/A</v>
      </c>
      <c r="E56" s="223"/>
      <c r="F56" s="86"/>
      <c r="G56" s="92" t="e">
        <f>VLOOKUP(F55,'女子一覧'!$B$13:$P$62,2,0)</f>
        <v>#N/A</v>
      </c>
      <c r="H56" s="93" t="e">
        <f>VLOOKUP(F55,'女子一覧'!$B$13:$P$62,3,0)</f>
        <v>#N/A</v>
      </c>
      <c r="I56" s="222" t="e">
        <f>VLOOKUP(F55,'女子一覧'!$B$13:$P$62,6,0)</f>
        <v>#N/A</v>
      </c>
      <c r="J56" s="223"/>
      <c r="K56" s="86"/>
      <c r="L56" s="92" t="e">
        <f>VLOOKUP(K55,'女子一覧'!$B$13:$P$62,2,0)</f>
        <v>#N/A</v>
      </c>
      <c r="M56" s="93" t="e">
        <f>VLOOKUP(K55,'女子一覧'!$B$13:$P$62,3,0)</f>
        <v>#N/A</v>
      </c>
      <c r="N56" s="222" t="e">
        <f>VLOOKUP(K55,'女子一覧'!$B$13:$P$62,6,0)</f>
        <v>#N/A</v>
      </c>
      <c r="O56" s="223"/>
      <c r="P56" s="86"/>
      <c r="Q56" s="92" t="e">
        <f>VLOOKUP(P55,'女子一覧'!$B$13:$P$62,2,0)</f>
        <v>#N/A</v>
      </c>
      <c r="R56" s="93" t="e">
        <f>VLOOKUP(P55,'女子一覧'!$B$13:$P$62,3,0)</f>
        <v>#N/A</v>
      </c>
      <c r="S56" s="222" t="e">
        <f>VLOOKUP(P55,'女子一覧'!$B$13:$P$62,6,0)</f>
        <v>#N/A</v>
      </c>
      <c r="T56" s="223"/>
    </row>
    <row r="57" spans="1:20" ht="26.25" customHeight="1" thickBot="1">
      <c r="A57" s="86"/>
      <c r="B57" s="96" t="s">
        <v>113</v>
      </c>
      <c r="C57" s="97" t="e">
        <f>VLOOKUP(A55,'女子一覧'!$B$13:$P$62,10,0)</f>
        <v>#N/A</v>
      </c>
      <c r="D57" s="98" t="s">
        <v>112</v>
      </c>
      <c r="E57" s="99" t="e">
        <f>VLOOKUP(A55,'女子一覧'!$B$13:$P$62,13,0)</f>
        <v>#N/A</v>
      </c>
      <c r="F57" s="86"/>
      <c r="G57" s="96" t="s">
        <v>113</v>
      </c>
      <c r="H57" s="97" t="e">
        <f>VLOOKUP(F55,'女子一覧'!$B$13:$P$62,10,0)</f>
        <v>#N/A</v>
      </c>
      <c r="I57" s="98" t="s">
        <v>112</v>
      </c>
      <c r="J57" s="99" t="e">
        <f>VLOOKUP(F55,'女子一覧'!$B$13:$P$62,13,0)</f>
        <v>#N/A</v>
      </c>
      <c r="K57" s="86"/>
      <c r="L57" s="96" t="s">
        <v>113</v>
      </c>
      <c r="M57" s="97" t="e">
        <f>VLOOKUP(K55,'女子一覧'!$B$13:$P$62,10,0)</f>
        <v>#N/A</v>
      </c>
      <c r="N57" s="98" t="s">
        <v>112</v>
      </c>
      <c r="O57" s="99" t="e">
        <f>VLOOKUP(K55,'女子一覧'!$B$13:$P$62,13,0)</f>
        <v>#N/A</v>
      </c>
      <c r="P57" s="86"/>
      <c r="Q57" s="96" t="s">
        <v>113</v>
      </c>
      <c r="R57" s="97" t="e">
        <f>VLOOKUP(P55,'女子一覧'!$B$13:$P$62,10,0)</f>
        <v>#N/A</v>
      </c>
      <c r="S57" s="98" t="s">
        <v>112</v>
      </c>
      <c r="T57" s="99" t="e">
        <f>VLOOKUP(P55,'女子一覧'!$B$13:$P$62,13,0)</f>
        <v>#N/A</v>
      </c>
    </row>
    <row r="58" ht="13.5" customHeight="1"/>
    <row r="59" ht="13.5" customHeight="1"/>
  </sheetData>
  <sheetProtection/>
  <mergeCells count="108">
    <mergeCell ref="D2:E2"/>
    <mergeCell ref="I2:J2"/>
    <mergeCell ref="D3:E3"/>
    <mergeCell ref="I3:J3"/>
    <mergeCell ref="D6:E6"/>
    <mergeCell ref="I6:J6"/>
    <mergeCell ref="N6:O6"/>
    <mergeCell ref="S6:T6"/>
    <mergeCell ref="D7:E7"/>
    <mergeCell ref="I7:J7"/>
    <mergeCell ref="N7:O7"/>
    <mergeCell ref="S7:T7"/>
    <mergeCell ref="D10:E10"/>
    <mergeCell ref="I10:J10"/>
    <mergeCell ref="N10:O10"/>
    <mergeCell ref="S10:T10"/>
    <mergeCell ref="D11:E11"/>
    <mergeCell ref="I11:J11"/>
    <mergeCell ref="N11:O11"/>
    <mergeCell ref="S11:T11"/>
    <mergeCell ref="D14:E14"/>
    <mergeCell ref="I14:J14"/>
    <mergeCell ref="N14:O14"/>
    <mergeCell ref="S14:T14"/>
    <mergeCell ref="D15:E15"/>
    <mergeCell ref="I15:J15"/>
    <mergeCell ref="N15:O15"/>
    <mergeCell ref="S15:T15"/>
    <mergeCell ref="D18:E18"/>
    <mergeCell ref="I18:J18"/>
    <mergeCell ref="N18:O18"/>
    <mergeCell ref="S18:T18"/>
    <mergeCell ref="D19:E19"/>
    <mergeCell ref="I19:J19"/>
    <mergeCell ref="N19:O19"/>
    <mergeCell ref="S19:T19"/>
    <mergeCell ref="D22:E22"/>
    <mergeCell ref="I22:J22"/>
    <mergeCell ref="N22:O22"/>
    <mergeCell ref="S22:T22"/>
    <mergeCell ref="D23:E23"/>
    <mergeCell ref="I23:J23"/>
    <mergeCell ref="N23:O23"/>
    <mergeCell ref="S23:T23"/>
    <mergeCell ref="D26:E26"/>
    <mergeCell ref="I26:J26"/>
    <mergeCell ref="N26:O26"/>
    <mergeCell ref="S26:T26"/>
    <mergeCell ref="D27:E27"/>
    <mergeCell ref="I27:J27"/>
    <mergeCell ref="N27:O27"/>
    <mergeCell ref="S27:T27"/>
    <mergeCell ref="D31:E31"/>
    <mergeCell ref="I31:J31"/>
    <mergeCell ref="N31:O31"/>
    <mergeCell ref="S31:T31"/>
    <mergeCell ref="D32:E32"/>
    <mergeCell ref="I32:J32"/>
    <mergeCell ref="N32:O32"/>
    <mergeCell ref="S32:T32"/>
    <mergeCell ref="D35:E35"/>
    <mergeCell ref="I35:J35"/>
    <mergeCell ref="N35:O35"/>
    <mergeCell ref="S35:T35"/>
    <mergeCell ref="D36:E36"/>
    <mergeCell ref="I36:J36"/>
    <mergeCell ref="N36:O36"/>
    <mergeCell ref="S36:T36"/>
    <mergeCell ref="D39:E39"/>
    <mergeCell ref="I39:J39"/>
    <mergeCell ref="N39:O39"/>
    <mergeCell ref="S39:T39"/>
    <mergeCell ref="D40:E40"/>
    <mergeCell ref="I40:J40"/>
    <mergeCell ref="N40:O40"/>
    <mergeCell ref="S40:T40"/>
    <mergeCell ref="D43:E43"/>
    <mergeCell ref="I43:J43"/>
    <mergeCell ref="N43:O43"/>
    <mergeCell ref="S43:T43"/>
    <mergeCell ref="D44:E44"/>
    <mergeCell ref="I44:J44"/>
    <mergeCell ref="N44:O44"/>
    <mergeCell ref="S44:T44"/>
    <mergeCell ref="D47:E47"/>
    <mergeCell ref="I47:J47"/>
    <mergeCell ref="N47:O47"/>
    <mergeCell ref="S47:T47"/>
    <mergeCell ref="D48:E48"/>
    <mergeCell ref="I48:J48"/>
    <mergeCell ref="N48:O48"/>
    <mergeCell ref="S48:T48"/>
    <mergeCell ref="D51:E51"/>
    <mergeCell ref="I51:J51"/>
    <mergeCell ref="N51:O51"/>
    <mergeCell ref="S51:T51"/>
    <mergeCell ref="D52:E52"/>
    <mergeCell ref="I52:J52"/>
    <mergeCell ref="N52:O52"/>
    <mergeCell ref="S52:T52"/>
    <mergeCell ref="D55:E55"/>
    <mergeCell ref="I55:J55"/>
    <mergeCell ref="N55:O55"/>
    <mergeCell ref="S55:T55"/>
    <mergeCell ref="D56:E56"/>
    <mergeCell ref="I56:J56"/>
    <mergeCell ref="N56:O56"/>
    <mergeCell ref="S56:T56"/>
  </mergeCells>
  <printOptions/>
  <pageMargins left="0.31496062992125984" right="0.31496062992125984" top="0.3937007874015748" bottom="0.3937007874015748" header="0.11811023622047245" footer="0.1181102362204724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9" sqref="B9"/>
    </sheetView>
  </sheetViews>
  <sheetFormatPr defaultColWidth="9.00390625" defaultRowHeight="13.5"/>
  <sheetData>
    <row r="1" spans="1:2" ht="13.5">
      <c r="A1" t="s">
        <v>66</v>
      </c>
      <c r="B1" t="s">
        <v>67</v>
      </c>
    </row>
    <row r="2" ht="13.5">
      <c r="B2" t="s">
        <v>68</v>
      </c>
    </row>
    <row r="4" spans="1:2" ht="13.5">
      <c r="A4" t="s">
        <v>30</v>
      </c>
      <c r="B4" t="s">
        <v>17</v>
      </c>
    </row>
    <row r="5" ht="13.5">
      <c r="B5" t="s">
        <v>18</v>
      </c>
    </row>
    <row r="6" ht="13.5">
      <c r="B6" t="s">
        <v>19</v>
      </c>
    </row>
    <row r="7" ht="13.5">
      <c r="B7" t="s">
        <v>20</v>
      </c>
    </row>
    <row r="9" spans="1:2" ht="13.5">
      <c r="A9" t="s">
        <v>46</v>
      </c>
      <c r="B9" t="s">
        <v>7</v>
      </c>
    </row>
    <row r="10" ht="13.5">
      <c r="B10" t="s">
        <v>8</v>
      </c>
    </row>
    <row r="12" spans="1:2" ht="13.5">
      <c r="A12" t="s">
        <v>47</v>
      </c>
      <c r="B12" t="s">
        <v>69</v>
      </c>
    </row>
    <row r="13" ht="13.5">
      <c r="B13" t="s">
        <v>70</v>
      </c>
    </row>
    <row r="14" ht="13.5">
      <c r="B14" t="s">
        <v>71</v>
      </c>
    </row>
    <row r="15" ht="13.5">
      <c r="B15" t="s">
        <v>72</v>
      </c>
    </row>
    <row r="16" ht="13.5">
      <c r="B16" t="s">
        <v>73</v>
      </c>
    </row>
    <row r="17" ht="13.5">
      <c r="B17" t="s">
        <v>74</v>
      </c>
    </row>
    <row r="18" ht="13.5">
      <c r="B18" t="s">
        <v>75</v>
      </c>
    </row>
    <row r="19" ht="13.5">
      <c r="B19" t="s">
        <v>76</v>
      </c>
    </row>
    <row r="20" ht="13.5">
      <c r="B20" t="s">
        <v>77</v>
      </c>
    </row>
    <row r="21" ht="13.5">
      <c r="B21" t="s">
        <v>78</v>
      </c>
    </row>
    <row r="22" ht="13.5">
      <c r="B22" t="s">
        <v>79</v>
      </c>
    </row>
    <row r="23" ht="13.5">
      <c r="B23" t="s">
        <v>80</v>
      </c>
    </row>
    <row r="24" ht="13.5">
      <c r="B24" t="s">
        <v>81</v>
      </c>
    </row>
    <row r="25" ht="13.5">
      <c r="B25" t="s">
        <v>82</v>
      </c>
    </row>
    <row r="26" ht="13.5">
      <c r="B26" t="s">
        <v>83</v>
      </c>
    </row>
    <row r="27" ht="13.5">
      <c r="B27" t="s">
        <v>84</v>
      </c>
    </row>
    <row r="28" ht="13.5">
      <c r="B28" t="s">
        <v>85</v>
      </c>
    </row>
    <row r="29" ht="13.5">
      <c r="B29" t="s">
        <v>86</v>
      </c>
    </row>
    <row r="30" ht="13.5">
      <c r="B30" t="s">
        <v>88</v>
      </c>
    </row>
    <row r="31" ht="13.5">
      <c r="B31" t="s">
        <v>87</v>
      </c>
    </row>
    <row r="33" spans="1:2" ht="13.5">
      <c r="A33" t="s">
        <v>93</v>
      </c>
      <c r="B33" t="s">
        <v>94</v>
      </c>
    </row>
    <row r="34" ht="13.5">
      <c r="B34" t="s">
        <v>95</v>
      </c>
    </row>
    <row r="35" ht="13.5">
      <c r="B35" t="s">
        <v>96</v>
      </c>
    </row>
    <row r="36" ht="13.5">
      <c r="B36" t="s">
        <v>97</v>
      </c>
    </row>
    <row r="37" ht="13.5">
      <c r="B37" t="s">
        <v>98</v>
      </c>
    </row>
    <row r="38" ht="13.5">
      <c r="B38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18"/>
  <sheetViews>
    <sheetView zoomScalePageLayoutView="0" workbookViewId="0" topLeftCell="E1">
      <selection activeCell="I14" sqref="I14"/>
    </sheetView>
  </sheetViews>
  <sheetFormatPr defaultColWidth="9.00390625" defaultRowHeight="13.5"/>
  <cols>
    <col min="1" max="2" width="5.00390625" style="0" customWidth="1"/>
    <col min="3" max="3" width="10.625" style="0" customWidth="1"/>
    <col min="5" max="5" width="6.625" style="0" customWidth="1"/>
    <col min="6" max="6" width="8.875" style="0" customWidth="1"/>
    <col min="7" max="9" width="9.375" style="0" customWidth="1"/>
  </cols>
  <sheetData>
    <row r="1" spans="3:5" ht="17.25">
      <c r="C1" s="21" t="s">
        <v>16</v>
      </c>
      <c r="E1" s="5" t="s">
        <v>0</v>
      </c>
    </row>
    <row r="2" spans="3:14" ht="14.25" thickBot="1">
      <c r="C2" s="1"/>
      <c r="D2" s="1"/>
      <c r="E2" s="224"/>
      <c r="F2" s="224"/>
      <c r="G2" s="224"/>
      <c r="H2" s="224"/>
      <c r="I2" s="3" t="s">
        <v>1</v>
      </c>
      <c r="J2" s="1"/>
      <c r="K2" s="1"/>
      <c r="N2" t="s">
        <v>17</v>
      </c>
    </row>
    <row r="3" spans="2:14" ht="17.25">
      <c r="B3" s="5"/>
      <c r="C3" s="1"/>
      <c r="D3" s="1"/>
      <c r="E3" s="3"/>
      <c r="F3" s="3"/>
      <c r="G3" s="4"/>
      <c r="H3" s="3"/>
      <c r="I3" s="3"/>
      <c r="J3" s="1"/>
      <c r="K3" s="1"/>
      <c r="N3" t="s">
        <v>18</v>
      </c>
    </row>
    <row r="4" spans="2:14" ht="18" thickBot="1">
      <c r="B4" s="5" t="s">
        <v>2</v>
      </c>
      <c r="C4" s="1"/>
      <c r="D4" s="1"/>
      <c r="E4" s="3"/>
      <c r="F4" s="3"/>
      <c r="G4" s="7"/>
      <c r="H4" s="6"/>
      <c r="I4" s="3"/>
      <c r="J4" s="1"/>
      <c r="K4" s="1"/>
      <c r="N4" t="s">
        <v>19</v>
      </c>
    </row>
    <row r="5" spans="2:14" ht="18" thickBot="1">
      <c r="B5" s="5" t="s">
        <v>3</v>
      </c>
      <c r="C5" s="1"/>
      <c r="D5" s="1"/>
      <c r="E5" s="8" t="s">
        <v>4</v>
      </c>
      <c r="F5" s="3"/>
      <c r="G5" s="7"/>
      <c r="H5" s="6"/>
      <c r="I5" s="3"/>
      <c r="J5" s="1"/>
      <c r="K5" s="1"/>
      <c r="N5" t="s">
        <v>20</v>
      </c>
    </row>
    <row r="6" spans="2:11" ht="18" thickBot="1">
      <c r="B6" s="5"/>
      <c r="C6" s="1"/>
      <c r="D6" s="1"/>
      <c r="E6" s="8" t="s">
        <v>5</v>
      </c>
      <c r="F6" s="3"/>
      <c r="G6" s="7"/>
      <c r="H6" s="6"/>
      <c r="I6" s="6"/>
      <c r="J6" s="6"/>
      <c r="K6" s="6"/>
    </row>
    <row r="7" spans="2:14" ht="18" thickBot="1">
      <c r="B7" s="5"/>
      <c r="C7" s="1"/>
      <c r="D7" s="1"/>
      <c r="E7" s="8" t="s">
        <v>6</v>
      </c>
      <c r="F7" s="3"/>
      <c r="G7" s="9"/>
      <c r="H7" s="10"/>
      <c r="I7" s="11"/>
      <c r="J7" s="1"/>
      <c r="K7" s="1"/>
      <c r="N7" t="s">
        <v>7</v>
      </c>
    </row>
    <row r="8" spans="2:14" ht="17.25">
      <c r="B8" s="5"/>
      <c r="C8" s="1"/>
      <c r="D8" s="1"/>
      <c r="E8" s="8"/>
      <c r="F8" s="3"/>
      <c r="G8" s="4"/>
      <c r="H8" s="3"/>
      <c r="I8" s="3"/>
      <c r="J8" s="1"/>
      <c r="K8" s="1"/>
      <c r="N8" t="s">
        <v>8</v>
      </c>
    </row>
    <row r="9" spans="2:11" ht="17.25">
      <c r="B9" s="5"/>
      <c r="C9" s="1"/>
      <c r="D9" s="1"/>
      <c r="E9" s="8"/>
      <c r="F9" s="3"/>
      <c r="G9" s="4"/>
      <c r="H9" s="3"/>
      <c r="I9" s="3"/>
      <c r="J9" s="1"/>
      <c r="K9" s="1"/>
    </row>
    <row r="10" spans="2:11" ht="17.25">
      <c r="B10" s="5"/>
      <c r="C10" s="12" t="s">
        <v>9</v>
      </c>
      <c r="D10" s="1"/>
      <c r="E10" s="3"/>
      <c r="F10" s="3"/>
      <c r="G10" s="4"/>
      <c r="H10" s="3"/>
      <c r="I10" s="3"/>
      <c r="J10" s="1"/>
      <c r="K10" s="1"/>
    </row>
    <row r="11" spans="2:11" ht="17.25">
      <c r="B11" s="5"/>
      <c r="C11" s="1"/>
      <c r="D11" s="1"/>
      <c r="E11" s="3"/>
      <c r="F11" s="3"/>
      <c r="G11" s="4"/>
      <c r="H11" s="3"/>
      <c r="I11" s="3"/>
      <c r="J11" s="1"/>
      <c r="K11" s="1"/>
    </row>
    <row r="12" spans="2:10" ht="18" thickBot="1">
      <c r="B12" s="13" t="s">
        <v>10</v>
      </c>
      <c r="C12" s="1"/>
      <c r="D12" s="1"/>
      <c r="E12" s="14" t="s">
        <v>11</v>
      </c>
      <c r="F12" s="15">
        <f>COUNTIF(E19:E118,N7)</f>
        <v>0</v>
      </c>
      <c r="G12" s="14" t="s">
        <v>12</v>
      </c>
      <c r="H12" s="16">
        <f>COUNTIF(E19:E118,N8)</f>
        <v>0</v>
      </c>
      <c r="I12" s="17" t="s">
        <v>13</v>
      </c>
      <c r="J12" s="16">
        <f>F12+H12</f>
        <v>0</v>
      </c>
    </row>
    <row r="13" spans="2:11" ht="17.25">
      <c r="B13" s="13"/>
      <c r="C13" s="1"/>
      <c r="D13" s="1"/>
      <c r="E13" s="14"/>
      <c r="F13" s="8"/>
      <c r="G13" s="18"/>
      <c r="H13" s="14"/>
      <c r="I13" s="8"/>
      <c r="J13" s="17"/>
      <c r="K13" s="8"/>
    </row>
    <row r="14" spans="2:11" ht="17.25">
      <c r="B14" s="13" t="s">
        <v>23</v>
      </c>
      <c r="C14" s="19"/>
      <c r="D14" s="1"/>
      <c r="E14" s="14" t="str">
        <f>IF(OR(C2=N2,C2=N3),500,IF(OR(C2=N4,C2=N5),1000,"参加料/１人"))</f>
        <v>参加料/１人</v>
      </c>
      <c r="F14" s="8" t="s">
        <v>14</v>
      </c>
      <c r="G14" s="18">
        <f>J12</f>
        <v>0</v>
      </c>
      <c r="H14" s="8" t="s">
        <v>15</v>
      </c>
      <c r="I14" s="25" t="e">
        <f>MMULT(E14,G14)</f>
        <v>#VALUE!</v>
      </c>
      <c r="J14" s="17"/>
      <c r="K14" s="8"/>
    </row>
    <row r="15" spans="2:11" ht="17.25">
      <c r="B15" s="13"/>
      <c r="C15" s="1"/>
      <c r="D15" s="1"/>
      <c r="E15" s="14"/>
      <c r="F15" s="8"/>
      <c r="G15" s="18"/>
      <c r="H15" s="8"/>
      <c r="I15" s="8"/>
      <c r="J15" s="17"/>
      <c r="K15" s="8"/>
    </row>
    <row r="16" spans="2:11" ht="17.25">
      <c r="B16" s="13"/>
      <c r="C16" s="1"/>
      <c r="D16" s="1"/>
      <c r="E16" s="14"/>
      <c r="F16" s="8"/>
      <c r="G16" s="18"/>
      <c r="H16" s="14"/>
      <c r="I16" s="8"/>
      <c r="J16" s="17"/>
      <c r="K16" s="8"/>
    </row>
    <row r="18" spans="2:11" ht="13.5">
      <c r="B18" s="22" t="s">
        <v>24</v>
      </c>
      <c r="C18" s="23" t="s">
        <v>25</v>
      </c>
      <c r="D18" s="23" t="s">
        <v>26</v>
      </c>
      <c r="E18" s="23" t="s">
        <v>27</v>
      </c>
      <c r="F18" s="24" t="s">
        <v>28</v>
      </c>
      <c r="G18" s="24" t="s">
        <v>29</v>
      </c>
      <c r="H18" s="24" t="s">
        <v>28</v>
      </c>
      <c r="I18" s="24" t="s">
        <v>29</v>
      </c>
      <c r="J18" s="20" t="s">
        <v>22</v>
      </c>
      <c r="K18" s="20" t="s">
        <v>21</v>
      </c>
    </row>
    <row r="19" spans="2:9" ht="13.5">
      <c r="B19" s="1">
        <v>1</v>
      </c>
      <c r="C19" s="1"/>
      <c r="D19" s="1"/>
      <c r="E19" s="2"/>
      <c r="F19" s="1"/>
      <c r="G19" s="1"/>
      <c r="H19" s="1"/>
      <c r="I19" s="1"/>
    </row>
    <row r="20" spans="2:9" ht="13.5">
      <c r="B20" s="1">
        <v>2</v>
      </c>
      <c r="C20" s="1"/>
      <c r="D20" s="1"/>
      <c r="E20" s="2"/>
      <c r="F20" s="1"/>
      <c r="G20" s="1"/>
      <c r="H20" s="1"/>
      <c r="I20" s="1"/>
    </row>
    <row r="21" spans="2:9" ht="13.5">
      <c r="B21" s="1">
        <v>3</v>
      </c>
      <c r="C21" s="1"/>
      <c r="D21" s="1"/>
      <c r="E21" s="2"/>
      <c r="F21" s="1"/>
      <c r="G21" s="1"/>
      <c r="H21" s="1"/>
      <c r="I21" s="1"/>
    </row>
    <row r="22" spans="2:9" ht="13.5">
      <c r="B22" s="1">
        <v>4</v>
      </c>
      <c r="C22" s="1"/>
      <c r="D22" s="1"/>
      <c r="E22" s="2"/>
      <c r="F22" s="1"/>
      <c r="G22" s="1"/>
      <c r="H22" s="1"/>
      <c r="I22" s="1"/>
    </row>
    <row r="23" spans="2:9" ht="13.5">
      <c r="B23" s="1">
        <v>5</v>
      </c>
      <c r="C23" s="1"/>
      <c r="D23" s="1"/>
      <c r="E23" s="2"/>
      <c r="F23" s="1"/>
      <c r="G23" s="1"/>
      <c r="H23" s="1"/>
      <c r="I23" s="1"/>
    </row>
    <row r="24" spans="2:9" ht="13.5">
      <c r="B24" s="1">
        <v>6</v>
      </c>
      <c r="C24" s="1"/>
      <c r="D24" s="1"/>
      <c r="E24" s="2"/>
      <c r="F24" s="1"/>
      <c r="G24" s="1"/>
      <c r="H24" s="1"/>
      <c r="I24" s="1"/>
    </row>
    <row r="25" spans="2:9" ht="13.5">
      <c r="B25" s="1">
        <v>7</v>
      </c>
      <c r="C25" s="1"/>
      <c r="D25" s="1"/>
      <c r="E25" s="2"/>
      <c r="F25" s="1"/>
      <c r="G25" s="1"/>
      <c r="H25" s="1"/>
      <c r="I25" s="1"/>
    </row>
    <row r="26" spans="2:9" ht="13.5">
      <c r="B26" s="1">
        <v>8</v>
      </c>
      <c r="C26" s="1"/>
      <c r="D26" s="1"/>
      <c r="E26" s="2"/>
      <c r="F26" s="1"/>
      <c r="G26" s="1"/>
      <c r="H26" s="1"/>
      <c r="I26" s="1"/>
    </row>
    <row r="27" spans="2:9" ht="13.5">
      <c r="B27" s="1">
        <v>9</v>
      </c>
      <c r="C27" s="1"/>
      <c r="D27" s="1"/>
      <c r="E27" s="2"/>
      <c r="F27" s="1"/>
      <c r="G27" s="1"/>
      <c r="H27" s="1"/>
      <c r="I27" s="1"/>
    </row>
    <row r="28" spans="2:9" ht="13.5">
      <c r="B28" s="1">
        <v>10</v>
      </c>
      <c r="C28" s="1"/>
      <c r="D28" s="1"/>
      <c r="E28" s="2"/>
      <c r="F28" s="1"/>
      <c r="G28" s="1"/>
      <c r="H28" s="1"/>
      <c r="I28" s="1"/>
    </row>
    <row r="29" spans="2:9" ht="13.5">
      <c r="B29" s="1">
        <v>11</v>
      </c>
      <c r="C29" s="1"/>
      <c r="D29" s="1"/>
      <c r="E29" s="2"/>
      <c r="F29" s="1"/>
      <c r="G29" s="1"/>
      <c r="H29" s="1"/>
      <c r="I29" s="1"/>
    </row>
    <row r="30" spans="2:9" ht="13.5">
      <c r="B30" s="1">
        <v>12</v>
      </c>
      <c r="C30" s="1"/>
      <c r="D30" s="1"/>
      <c r="E30" s="2"/>
      <c r="F30" s="1"/>
      <c r="G30" s="1"/>
      <c r="H30" s="1"/>
      <c r="I30" s="1"/>
    </row>
    <row r="31" spans="2:9" ht="13.5">
      <c r="B31" s="1">
        <v>13</v>
      </c>
      <c r="C31" s="1"/>
      <c r="D31" s="1"/>
      <c r="E31" s="2"/>
      <c r="F31" s="1"/>
      <c r="G31" s="1"/>
      <c r="H31" s="1"/>
      <c r="I31" s="1"/>
    </row>
    <row r="32" spans="2:5" ht="13.5">
      <c r="B32" s="1">
        <v>14</v>
      </c>
      <c r="C32" s="1"/>
      <c r="D32" s="1"/>
      <c r="E32" s="2"/>
    </row>
    <row r="33" spans="2:5" ht="13.5">
      <c r="B33" s="1">
        <v>15</v>
      </c>
      <c r="C33" s="1"/>
      <c r="D33" s="1"/>
      <c r="E33" s="2"/>
    </row>
    <row r="34" spans="2:5" ht="13.5">
      <c r="B34" s="1">
        <v>16</v>
      </c>
      <c r="C34" s="1"/>
      <c r="D34" s="1"/>
      <c r="E34" s="2"/>
    </row>
    <row r="35" spans="2:5" ht="13.5">
      <c r="B35" s="1">
        <v>17</v>
      </c>
      <c r="C35" s="1"/>
      <c r="D35" s="1"/>
      <c r="E35" s="2"/>
    </row>
    <row r="36" spans="2:5" ht="13.5">
      <c r="B36" s="1">
        <v>18</v>
      </c>
      <c r="C36" s="1"/>
      <c r="D36" s="1"/>
      <c r="E36" s="2"/>
    </row>
    <row r="37" spans="2:5" ht="13.5">
      <c r="B37" s="1">
        <v>19</v>
      </c>
      <c r="C37" s="1"/>
      <c r="D37" s="1"/>
      <c r="E37" s="2"/>
    </row>
    <row r="38" spans="2:5" ht="13.5">
      <c r="B38" s="1">
        <v>20</v>
      </c>
      <c r="C38" s="1"/>
      <c r="D38" s="1"/>
      <c r="E38" s="2"/>
    </row>
    <row r="39" spans="2:5" ht="13.5">
      <c r="B39" s="1">
        <v>21</v>
      </c>
      <c r="C39" s="1"/>
      <c r="D39" s="1"/>
      <c r="E39" s="2"/>
    </row>
    <row r="40" spans="2:5" ht="13.5">
      <c r="B40" s="1">
        <v>22</v>
      </c>
      <c r="C40" s="1"/>
      <c r="D40" s="1"/>
      <c r="E40" s="2"/>
    </row>
    <row r="41" spans="2:5" ht="13.5">
      <c r="B41" s="1">
        <v>23</v>
      </c>
      <c r="C41" s="1"/>
      <c r="D41" s="1"/>
      <c r="E41" s="2"/>
    </row>
    <row r="42" spans="2:5" ht="13.5">
      <c r="B42" s="1">
        <v>24</v>
      </c>
      <c r="C42" s="1"/>
      <c r="D42" s="1"/>
      <c r="E42" s="2"/>
    </row>
    <row r="43" spans="2:5" ht="13.5">
      <c r="B43" s="1">
        <v>25</v>
      </c>
      <c r="C43" s="1"/>
      <c r="D43" s="1"/>
      <c r="E43" s="2"/>
    </row>
    <row r="44" spans="2:5" ht="13.5">
      <c r="B44" s="1">
        <v>26</v>
      </c>
      <c r="C44" s="1"/>
      <c r="D44" s="1"/>
      <c r="E44" s="2"/>
    </row>
    <row r="45" spans="2:5" ht="13.5">
      <c r="B45" s="1">
        <v>27</v>
      </c>
      <c r="C45" s="1"/>
      <c r="D45" s="1"/>
      <c r="E45" s="2"/>
    </row>
    <row r="46" spans="2:5" ht="13.5">
      <c r="B46" s="1">
        <v>28</v>
      </c>
      <c r="C46" s="1"/>
      <c r="D46" s="1"/>
      <c r="E46" s="2"/>
    </row>
    <row r="47" spans="2:5" ht="13.5">
      <c r="B47" s="1">
        <v>29</v>
      </c>
      <c r="C47" s="1"/>
      <c r="D47" s="1"/>
      <c r="E47" s="2"/>
    </row>
    <row r="48" spans="2:5" ht="13.5">
      <c r="B48" s="1">
        <v>30</v>
      </c>
      <c r="C48" s="1"/>
      <c r="D48" s="1"/>
      <c r="E48" s="2"/>
    </row>
    <row r="49" spans="2:5" ht="13.5">
      <c r="B49" s="1">
        <v>31</v>
      </c>
      <c r="C49" s="1"/>
      <c r="D49" s="1"/>
      <c r="E49" s="2"/>
    </row>
    <row r="50" spans="2:5" ht="13.5">
      <c r="B50" s="1">
        <v>32</v>
      </c>
      <c r="C50" s="1"/>
      <c r="D50" s="1"/>
      <c r="E50" s="2"/>
    </row>
    <row r="51" spans="2:5" ht="13.5">
      <c r="B51" s="1">
        <v>33</v>
      </c>
      <c r="C51" s="1"/>
      <c r="D51" s="1"/>
      <c r="E51" s="2"/>
    </row>
    <row r="52" spans="2:5" ht="13.5">
      <c r="B52" s="1">
        <v>34</v>
      </c>
      <c r="C52" s="1"/>
      <c r="D52" s="1"/>
      <c r="E52" s="2"/>
    </row>
    <row r="53" spans="2:5" ht="13.5">
      <c r="B53" s="1">
        <v>35</v>
      </c>
      <c r="C53" s="1"/>
      <c r="D53" s="1"/>
      <c r="E53" s="2"/>
    </row>
    <row r="54" spans="2:5" ht="13.5">
      <c r="B54" s="1">
        <v>36</v>
      </c>
      <c r="C54" s="1"/>
      <c r="D54" s="1"/>
      <c r="E54" s="2"/>
    </row>
    <row r="55" spans="2:5" ht="13.5">
      <c r="B55" s="1">
        <v>37</v>
      </c>
      <c r="C55" s="1"/>
      <c r="D55" s="1"/>
      <c r="E55" s="2"/>
    </row>
    <row r="56" spans="2:5" ht="13.5">
      <c r="B56" s="1">
        <v>38</v>
      </c>
      <c r="C56" s="1"/>
      <c r="D56" s="1"/>
      <c r="E56" s="2"/>
    </row>
    <row r="57" spans="2:5" ht="13.5">
      <c r="B57" s="1">
        <v>39</v>
      </c>
      <c r="C57" s="1"/>
      <c r="D57" s="1"/>
      <c r="E57" s="2"/>
    </row>
    <row r="58" spans="2:5" ht="13.5">
      <c r="B58" s="1">
        <v>40</v>
      </c>
      <c r="C58" s="1"/>
      <c r="D58" s="1"/>
      <c r="E58" s="2"/>
    </row>
    <row r="59" spans="2:5" ht="13.5">
      <c r="B59" s="1">
        <v>41</v>
      </c>
      <c r="C59" s="1"/>
      <c r="D59" s="1"/>
      <c r="E59" s="2"/>
    </row>
    <row r="60" spans="2:5" ht="13.5">
      <c r="B60" s="1">
        <v>42</v>
      </c>
      <c r="C60" s="1"/>
      <c r="D60" s="1"/>
      <c r="E60" s="2"/>
    </row>
    <row r="61" spans="2:5" ht="13.5">
      <c r="B61" s="1">
        <v>43</v>
      </c>
      <c r="C61" s="1"/>
      <c r="D61" s="1"/>
      <c r="E61" s="2"/>
    </row>
    <row r="62" spans="2:5" ht="13.5">
      <c r="B62" s="1">
        <v>44</v>
      </c>
      <c r="C62" s="1"/>
      <c r="D62" s="1"/>
      <c r="E62" s="2"/>
    </row>
    <row r="63" spans="2:5" ht="13.5">
      <c r="B63" s="1">
        <v>45</v>
      </c>
      <c r="C63" s="1"/>
      <c r="D63" s="1"/>
      <c r="E63" s="2"/>
    </row>
    <row r="64" spans="2:5" ht="13.5">
      <c r="B64" s="1">
        <v>46</v>
      </c>
      <c r="C64" s="1"/>
      <c r="D64" s="1"/>
      <c r="E64" s="2"/>
    </row>
    <row r="65" spans="2:5" ht="13.5">
      <c r="B65" s="1">
        <v>47</v>
      </c>
      <c r="C65" s="1"/>
      <c r="D65" s="1"/>
      <c r="E65" s="2"/>
    </row>
    <row r="66" spans="2:5" ht="13.5">
      <c r="B66" s="1">
        <v>48</v>
      </c>
      <c r="C66" s="1"/>
      <c r="D66" s="1"/>
      <c r="E66" s="2"/>
    </row>
    <row r="67" spans="2:5" ht="13.5">
      <c r="B67" s="1">
        <v>49</v>
      </c>
      <c r="C67" s="1"/>
      <c r="D67" s="1"/>
      <c r="E67" s="2"/>
    </row>
    <row r="68" spans="2:5" ht="13.5">
      <c r="B68" s="1">
        <v>50</v>
      </c>
      <c r="C68" s="1"/>
      <c r="D68" s="1"/>
      <c r="E68" s="2"/>
    </row>
    <row r="69" ht="13.5">
      <c r="B69" s="1">
        <v>51</v>
      </c>
    </row>
    <row r="70" ht="13.5">
      <c r="B70" s="1">
        <v>52</v>
      </c>
    </row>
    <row r="71" ht="13.5">
      <c r="B71" s="1">
        <v>53</v>
      </c>
    </row>
    <row r="72" ht="13.5">
      <c r="B72" s="1">
        <v>54</v>
      </c>
    </row>
    <row r="73" ht="13.5">
      <c r="B73" s="1">
        <v>55</v>
      </c>
    </row>
    <row r="74" ht="13.5">
      <c r="B74" s="1">
        <v>56</v>
      </c>
    </row>
    <row r="75" ht="13.5">
      <c r="B75" s="1">
        <v>57</v>
      </c>
    </row>
    <row r="76" ht="13.5">
      <c r="B76" s="1">
        <v>58</v>
      </c>
    </row>
    <row r="77" ht="13.5">
      <c r="B77" s="1">
        <v>59</v>
      </c>
    </row>
    <row r="78" ht="13.5">
      <c r="B78" s="1">
        <v>60</v>
      </c>
    </row>
    <row r="79" ht="13.5">
      <c r="B79" s="1">
        <v>61</v>
      </c>
    </row>
    <row r="80" ht="13.5">
      <c r="B80" s="1">
        <v>62</v>
      </c>
    </row>
    <row r="81" ht="13.5">
      <c r="B81" s="1">
        <v>63</v>
      </c>
    </row>
    <row r="82" ht="13.5">
      <c r="B82" s="1">
        <v>64</v>
      </c>
    </row>
    <row r="83" ht="13.5">
      <c r="B83" s="1">
        <v>65</v>
      </c>
    </row>
    <row r="84" ht="13.5">
      <c r="B84" s="1">
        <v>66</v>
      </c>
    </row>
    <row r="85" ht="13.5">
      <c r="B85" s="1">
        <v>67</v>
      </c>
    </row>
    <row r="86" ht="13.5">
      <c r="B86" s="1">
        <v>68</v>
      </c>
    </row>
    <row r="87" ht="13.5">
      <c r="B87" s="1">
        <v>69</v>
      </c>
    </row>
    <row r="88" ht="13.5">
      <c r="B88" s="1">
        <v>70</v>
      </c>
    </row>
    <row r="89" ht="13.5">
      <c r="B89" s="1">
        <v>71</v>
      </c>
    </row>
    <row r="90" ht="13.5">
      <c r="B90" s="1">
        <v>72</v>
      </c>
    </row>
    <row r="91" ht="13.5">
      <c r="B91" s="1">
        <v>73</v>
      </c>
    </row>
    <row r="92" ht="13.5">
      <c r="B92" s="1">
        <v>74</v>
      </c>
    </row>
    <row r="93" ht="13.5">
      <c r="B93" s="1">
        <v>75</v>
      </c>
    </row>
    <row r="94" ht="13.5">
      <c r="B94" s="1">
        <v>76</v>
      </c>
    </row>
    <row r="95" ht="13.5">
      <c r="B95" s="1">
        <v>77</v>
      </c>
    </row>
    <row r="96" ht="13.5">
      <c r="B96" s="1">
        <v>78</v>
      </c>
    </row>
    <row r="97" ht="13.5">
      <c r="B97" s="1">
        <v>79</v>
      </c>
    </row>
    <row r="98" ht="13.5">
      <c r="B98" s="1">
        <v>80</v>
      </c>
    </row>
    <row r="99" ht="13.5">
      <c r="B99" s="1">
        <v>81</v>
      </c>
    </row>
    <row r="100" ht="13.5">
      <c r="B100" s="1">
        <v>82</v>
      </c>
    </row>
    <row r="101" ht="13.5">
      <c r="B101" s="1">
        <v>83</v>
      </c>
    </row>
    <row r="102" ht="13.5">
      <c r="B102" s="1">
        <v>84</v>
      </c>
    </row>
    <row r="103" ht="13.5">
      <c r="B103" s="1">
        <v>85</v>
      </c>
    </row>
    <row r="104" ht="13.5">
      <c r="B104" s="1">
        <v>86</v>
      </c>
    </row>
    <row r="105" ht="13.5">
      <c r="B105" s="1">
        <v>87</v>
      </c>
    </row>
    <row r="106" ht="13.5">
      <c r="B106" s="1">
        <v>88</v>
      </c>
    </row>
    <row r="107" ht="13.5">
      <c r="B107" s="1">
        <v>89</v>
      </c>
    </row>
    <row r="108" ht="13.5">
      <c r="B108" s="1">
        <v>90</v>
      </c>
    </row>
    <row r="109" ht="13.5">
      <c r="B109" s="1">
        <v>91</v>
      </c>
    </row>
    <row r="110" ht="13.5">
      <c r="B110" s="1">
        <v>92</v>
      </c>
    </row>
    <row r="111" ht="13.5">
      <c r="B111" s="1">
        <v>93</v>
      </c>
    </row>
    <row r="112" ht="13.5">
      <c r="B112" s="1">
        <v>94</v>
      </c>
    </row>
    <row r="113" ht="13.5">
      <c r="B113" s="1">
        <v>95</v>
      </c>
    </row>
    <row r="114" ht="13.5">
      <c r="B114" s="1">
        <v>96</v>
      </c>
    </row>
    <row r="115" ht="13.5">
      <c r="B115" s="1">
        <v>97</v>
      </c>
    </row>
    <row r="116" ht="13.5">
      <c r="B116" s="1">
        <v>98</v>
      </c>
    </row>
    <row r="117" ht="13.5">
      <c r="B117" s="1">
        <v>99</v>
      </c>
    </row>
    <row r="118" ht="13.5">
      <c r="B118" s="1">
        <v>100</v>
      </c>
    </row>
  </sheetData>
  <sheetProtection/>
  <mergeCells count="1">
    <mergeCell ref="E2:H2"/>
  </mergeCells>
  <dataValidations count="2">
    <dataValidation type="list" allowBlank="1" showInputMessage="1" showErrorMessage="1" promptTitle="性別" prompt="リストから性別を選んで下さい。" errorTitle="性別エラー" error="リストから性別を選んで下さい。" sqref="E19:E68">
      <formula1>$N$7:$N$8</formula1>
    </dataValidation>
    <dataValidation type="list" allowBlank="1" showInputMessage="1" showErrorMessage="1" promptTitle="区分" prompt="リストから団体の区分を選択して下さい。" errorTitle="区分エラー" error="リストから団体の区分を選択して下さい。" sqref="C2">
      <formula1>$N$2:$N$5</formula1>
    </dataValidation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E2" sqref="E2:T2"/>
    </sheetView>
  </sheetViews>
  <sheetFormatPr defaultColWidth="9.00390625" defaultRowHeight="13.5"/>
  <cols>
    <col min="1" max="20" width="4.375" style="0" customWidth="1"/>
  </cols>
  <sheetData>
    <row r="1" spans="2:25" ht="15" customHeight="1">
      <c r="B1" s="162" t="s">
        <v>30</v>
      </c>
      <c r="C1" s="163"/>
      <c r="D1" s="164"/>
      <c r="E1" s="162" t="s">
        <v>31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5"/>
      <c r="X1" t="s">
        <v>17</v>
      </c>
      <c r="Y1" t="s">
        <v>7</v>
      </c>
    </row>
    <row r="2" spans="2:25" ht="18" customHeight="1" thickBot="1">
      <c r="B2" s="166" t="s">
        <v>19</v>
      </c>
      <c r="C2" s="167"/>
      <c r="D2" s="168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X2" t="s">
        <v>18</v>
      </c>
      <c r="Y2" t="s">
        <v>8</v>
      </c>
    </row>
    <row r="3" spans="2:24" ht="16.5" customHeight="1">
      <c r="B3" s="117" t="s">
        <v>32</v>
      </c>
      <c r="C3" s="118"/>
      <c r="D3" s="169"/>
      <c r="E3" s="13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  <c r="X3" t="s">
        <v>19</v>
      </c>
    </row>
    <row r="4" spans="2:24" ht="16.5" customHeight="1">
      <c r="B4" s="114" t="s">
        <v>33</v>
      </c>
      <c r="C4" s="115"/>
      <c r="D4" s="144"/>
      <c r="E4" s="227" t="s">
        <v>65</v>
      </c>
      <c r="F4" s="228"/>
      <c r="G4" s="229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X4" t="s">
        <v>20</v>
      </c>
    </row>
    <row r="5" spans="2:20" ht="16.5" customHeight="1" thickBot="1">
      <c r="B5" s="116" t="s">
        <v>6</v>
      </c>
      <c r="C5" s="145"/>
      <c r="D5" s="146"/>
      <c r="E5" s="40"/>
      <c r="F5" s="40"/>
      <c r="G5" s="40"/>
      <c r="H5" s="40"/>
      <c r="I5" s="40"/>
      <c r="J5" s="147" t="s">
        <v>64</v>
      </c>
      <c r="K5" s="148"/>
      <c r="L5" s="149"/>
      <c r="M5" s="42"/>
      <c r="N5" s="40"/>
      <c r="O5" s="40"/>
      <c r="P5" s="40"/>
      <c r="Q5" s="40"/>
      <c r="R5" s="40"/>
      <c r="S5" s="40"/>
      <c r="T5" s="41"/>
    </row>
    <row r="6" spans="5:19" ht="7.5" customHeight="1" thickBot="1"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2:20" ht="18" customHeight="1">
      <c r="B7" s="150" t="s">
        <v>10</v>
      </c>
      <c r="C7" s="151"/>
      <c r="D7" s="151"/>
      <c r="E7" s="30"/>
      <c r="F7" s="31"/>
      <c r="G7" s="27" t="s">
        <v>34</v>
      </c>
      <c r="H7" s="28">
        <f>COUNTIF(H11:H60,Y1)</f>
        <v>0</v>
      </c>
      <c r="I7" s="32" t="s">
        <v>38</v>
      </c>
      <c r="J7" s="31"/>
      <c r="K7" s="27" t="s">
        <v>35</v>
      </c>
      <c r="L7" s="28">
        <f>COUNTIF(H11:H60,Y2)</f>
        <v>0</v>
      </c>
      <c r="M7" s="32" t="s">
        <v>38</v>
      </c>
      <c r="N7" s="31"/>
      <c r="O7" s="31"/>
      <c r="P7" s="31"/>
      <c r="Q7" s="27" t="s">
        <v>36</v>
      </c>
      <c r="R7" s="152">
        <f>SUM(H7,L7)</f>
        <v>0</v>
      </c>
      <c r="S7" s="152"/>
      <c r="T7" s="35" t="s">
        <v>38</v>
      </c>
    </row>
    <row r="8" spans="2:20" ht="18" customHeight="1" thickBot="1">
      <c r="B8" s="170" t="s">
        <v>37</v>
      </c>
      <c r="C8" s="148"/>
      <c r="D8" s="148"/>
      <c r="E8" s="33"/>
      <c r="F8" s="137">
        <f>R7</f>
        <v>0</v>
      </c>
      <c r="G8" s="137"/>
      <c r="H8" s="138" t="s">
        <v>39</v>
      </c>
      <c r="I8" s="138"/>
      <c r="J8" s="138"/>
      <c r="K8" s="34" t="s">
        <v>49</v>
      </c>
      <c r="L8" s="139">
        <f>IF(OR(B2=X1,B2=X2),500,IF(OR(B2=X3,B2=X4),1000,0))</f>
        <v>1000</v>
      </c>
      <c r="M8" s="139"/>
      <c r="N8" s="138" t="s">
        <v>42</v>
      </c>
      <c r="O8" s="138"/>
      <c r="P8" s="138"/>
      <c r="Q8" s="34" t="s">
        <v>40</v>
      </c>
      <c r="R8" s="140">
        <f>PRODUCT(F8,L8)</f>
        <v>0</v>
      </c>
      <c r="S8" s="140"/>
      <c r="T8" s="36" t="s">
        <v>41</v>
      </c>
    </row>
    <row r="9" spans="5:19" ht="7.5" customHeight="1" thickBot="1"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20" ht="14.25" thickBot="1">
      <c r="B10" s="38" t="s">
        <v>43</v>
      </c>
      <c r="C10" s="232" t="s">
        <v>44</v>
      </c>
      <c r="D10" s="233"/>
      <c r="E10" s="233"/>
      <c r="F10" s="233" t="s">
        <v>45</v>
      </c>
      <c r="G10" s="233"/>
      <c r="H10" s="39" t="s">
        <v>46</v>
      </c>
      <c r="I10" s="234" t="s">
        <v>47</v>
      </c>
      <c r="J10" s="235"/>
      <c r="K10" s="234" t="s">
        <v>48</v>
      </c>
      <c r="L10" s="233"/>
      <c r="M10" s="233" t="s">
        <v>47</v>
      </c>
      <c r="N10" s="235"/>
      <c r="O10" s="234" t="s">
        <v>48</v>
      </c>
      <c r="P10" s="233"/>
      <c r="Q10" s="225" t="s">
        <v>22</v>
      </c>
      <c r="R10" s="225"/>
      <c r="S10" s="225" t="s">
        <v>21</v>
      </c>
      <c r="T10" s="226"/>
    </row>
    <row r="11" spans="1:24" ht="13.5">
      <c r="A11">
        <v>1</v>
      </c>
      <c r="B11" s="45">
        <v>1</v>
      </c>
      <c r="C11" s="240"/>
      <c r="D11" s="236"/>
      <c r="E11" s="236"/>
      <c r="F11" s="236">
        <f>IF(ISTEXT(C11),$E$2,"")</f>
      </c>
      <c r="G11" s="236"/>
      <c r="H11" s="37"/>
      <c r="I11" s="238"/>
      <c r="J11" s="237"/>
      <c r="K11" s="238"/>
      <c r="L11" s="236"/>
      <c r="M11" s="236"/>
      <c r="N11" s="237"/>
      <c r="O11" s="238"/>
      <c r="P11" s="236"/>
      <c r="Q11" s="236"/>
      <c r="R11" s="236"/>
      <c r="S11" s="236"/>
      <c r="T11" s="239"/>
      <c r="U11" s="49" t="str">
        <f>IF(I11=M11,"種目エラー","")</f>
        <v>種目エラー</v>
      </c>
      <c r="V11">
        <f>ISTEXT(I11)+ISTEXT(M11)</f>
        <v>0</v>
      </c>
      <c r="W11">
        <f>W10+V11</f>
        <v>0</v>
      </c>
      <c r="X11" t="s">
        <v>50</v>
      </c>
    </row>
    <row r="12" spans="2:24" ht="13.5">
      <c r="B12" s="45">
        <v>2</v>
      </c>
      <c r="C12" s="242"/>
      <c r="D12" s="123"/>
      <c r="E12" s="123"/>
      <c r="F12" s="123">
        <f aca="true" t="shared" si="0" ref="F12:F18">IF(ISTEXT(C12),$E$2,"")</f>
      </c>
      <c r="G12" s="123"/>
      <c r="H12" s="26"/>
      <c r="I12" s="131"/>
      <c r="J12" s="241"/>
      <c r="K12" s="131"/>
      <c r="L12" s="123"/>
      <c r="M12" s="123"/>
      <c r="N12" s="241"/>
      <c r="O12" s="131"/>
      <c r="P12" s="123"/>
      <c r="Q12" s="123"/>
      <c r="R12" s="123"/>
      <c r="S12" s="123"/>
      <c r="T12" s="124"/>
      <c r="U12" s="49"/>
      <c r="V12">
        <f aca="true" t="shared" si="1" ref="V12:V60">ISTEXT(I12)+ISTEXT(M12)</f>
        <v>0</v>
      </c>
      <c r="W12">
        <f aca="true" t="shared" si="2" ref="W12:W60">W11+V12</f>
        <v>0</v>
      </c>
      <c r="X12" t="s">
        <v>51</v>
      </c>
    </row>
    <row r="13" spans="2:24" ht="13.5">
      <c r="B13" s="45">
        <v>3</v>
      </c>
      <c r="C13" s="242"/>
      <c r="D13" s="123"/>
      <c r="E13" s="123"/>
      <c r="F13" s="123">
        <f t="shared" si="0"/>
      </c>
      <c r="G13" s="123"/>
      <c r="H13" s="26"/>
      <c r="I13" s="131"/>
      <c r="J13" s="241"/>
      <c r="K13" s="131"/>
      <c r="L13" s="123"/>
      <c r="M13" s="123"/>
      <c r="N13" s="241"/>
      <c r="O13" s="131"/>
      <c r="P13" s="123"/>
      <c r="Q13" s="123"/>
      <c r="R13" s="123"/>
      <c r="S13" s="123"/>
      <c r="T13" s="124"/>
      <c r="U13" s="49"/>
      <c r="V13">
        <f t="shared" si="1"/>
        <v>0</v>
      </c>
      <c r="W13">
        <f t="shared" si="2"/>
        <v>0</v>
      </c>
      <c r="X13" t="s">
        <v>52</v>
      </c>
    </row>
    <row r="14" spans="2:24" ht="13.5">
      <c r="B14" s="45">
        <v>4</v>
      </c>
      <c r="C14" s="242"/>
      <c r="D14" s="123"/>
      <c r="E14" s="123"/>
      <c r="F14" s="123">
        <f t="shared" si="0"/>
      </c>
      <c r="G14" s="123"/>
      <c r="H14" s="26"/>
      <c r="I14" s="131"/>
      <c r="J14" s="241"/>
      <c r="K14" s="131"/>
      <c r="L14" s="123"/>
      <c r="M14" s="123"/>
      <c r="N14" s="241"/>
      <c r="O14" s="131"/>
      <c r="P14" s="123"/>
      <c r="Q14" s="123"/>
      <c r="R14" s="123"/>
      <c r="S14" s="123"/>
      <c r="T14" s="124"/>
      <c r="U14" s="49"/>
      <c r="V14">
        <f t="shared" si="1"/>
        <v>0</v>
      </c>
      <c r="W14">
        <f t="shared" si="2"/>
        <v>0</v>
      </c>
      <c r="X14" t="s">
        <v>53</v>
      </c>
    </row>
    <row r="15" spans="2:24" ht="13.5">
      <c r="B15" s="45">
        <v>5</v>
      </c>
      <c r="C15" s="242"/>
      <c r="D15" s="123"/>
      <c r="E15" s="123"/>
      <c r="F15" s="123">
        <f t="shared" si="0"/>
      </c>
      <c r="G15" s="123"/>
      <c r="H15" s="26"/>
      <c r="I15" s="131"/>
      <c r="J15" s="241"/>
      <c r="K15" s="131"/>
      <c r="L15" s="123"/>
      <c r="M15" s="123"/>
      <c r="N15" s="241"/>
      <c r="O15" s="131"/>
      <c r="P15" s="123"/>
      <c r="Q15" s="123"/>
      <c r="R15" s="123"/>
      <c r="S15" s="123"/>
      <c r="T15" s="124"/>
      <c r="U15" s="49"/>
      <c r="V15">
        <f t="shared" si="1"/>
        <v>0</v>
      </c>
      <c r="W15">
        <f t="shared" si="2"/>
        <v>0</v>
      </c>
      <c r="X15" t="s">
        <v>54</v>
      </c>
    </row>
    <row r="16" spans="2:24" ht="13.5">
      <c r="B16" s="45">
        <v>6</v>
      </c>
      <c r="C16" s="242"/>
      <c r="D16" s="123"/>
      <c r="E16" s="123"/>
      <c r="F16" s="123">
        <f t="shared" si="0"/>
      </c>
      <c r="G16" s="123"/>
      <c r="H16" s="26"/>
      <c r="I16" s="131"/>
      <c r="J16" s="241"/>
      <c r="K16" s="131"/>
      <c r="L16" s="123"/>
      <c r="M16" s="123"/>
      <c r="N16" s="241"/>
      <c r="O16" s="131"/>
      <c r="P16" s="123"/>
      <c r="Q16" s="123"/>
      <c r="R16" s="123"/>
      <c r="S16" s="123"/>
      <c r="T16" s="124"/>
      <c r="U16" s="49"/>
      <c r="V16">
        <f t="shared" si="1"/>
        <v>0</v>
      </c>
      <c r="W16">
        <f t="shared" si="2"/>
        <v>0</v>
      </c>
      <c r="X16" t="s">
        <v>55</v>
      </c>
    </row>
    <row r="17" spans="2:24" ht="13.5">
      <c r="B17" s="45">
        <v>7</v>
      </c>
      <c r="C17" s="242"/>
      <c r="D17" s="123"/>
      <c r="E17" s="123"/>
      <c r="F17" s="123">
        <f t="shared" si="0"/>
      </c>
      <c r="G17" s="123"/>
      <c r="H17" s="26"/>
      <c r="I17" s="131"/>
      <c r="J17" s="241"/>
      <c r="K17" s="131"/>
      <c r="L17" s="123"/>
      <c r="M17" s="123"/>
      <c r="N17" s="241"/>
      <c r="O17" s="131"/>
      <c r="P17" s="123"/>
      <c r="Q17" s="123"/>
      <c r="R17" s="123"/>
      <c r="S17" s="123"/>
      <c r="T17" s="124"/>
      <c r="U17" s="49"/>
      <c r="V17">
        <f t="shared" si="1"/>
        <v>0</v>
      </c>
      <c r="W17">
        <f t="shared" si="2"/>
        <v>0</v>
      </c>
      <c r="X17" t="s">
        <v>56</v>
      </c>
    </row>
    <row r="18" spans="2:24" ht="13.5">
      <c r="B18" s="45">
        <v>8</v>
      </c>
      <c r="C18" s="242"/>
      <c r="D18" s="123"/>
      <c r="E18" s="123"/>
      <c r="F18" s="123">
        <f t="shared" si="0"/>
      </c>
      <c r="G18" s="123"/>
      <c r="H18" s="26"/>
      <c r="I18" s="131"/>
      <c r="J18" s="241"/>
      <c r="K18" s="131"/>
      <c r="L18" s="123"/>
      <c r="M18" s="123"/>
      <c r="N18" s="241"/>
      <c r="O18" s="131"/>
      <c r="P18" s="123"/>
      <c r="Q18" s="123"/>
      <c r="R18" s="123"/>
      <c r="S18" s="123"/>
      <c r="T18" s="124"/>
      <c r="U18" s="49"/>
      <c r="V18">
        <f t="shared" si="1"/>
        <v>0</v>
      </c>
      <c r="W18">
        <f t="shared" si="2"/>
        <v>0</v>
      </c>
      <c r="X18" t="s">
        <v>57</v>
      </c>
    </row>
    <row r="19" spans="2:24" ht="13.5">
      <c r="B19" s="45">
        <v>9</v>
      </c>
      <c r="C19" s="242"/>
      <c r="D19" s="123"/>
      <c r="E19" s="123"/>
      <c r="F19" s="123">
        <f aca="true" t="shared" si="3" ref="F19:F59">IF(ISTEXT(C19),$E$2,"")</f>
      </c>
      <c r="G19" s="123"/>
      <c r="H19" s="26"/>
      <c r="I19" s="131"/>
      <c r="J19" s="241"/>
      <c r="K19" s="131"/>
      <c r="L19" s="123"/>
      <c r="M19" s="123"/>
      <c r="N19" s="241"/>
      <c r="O19" s="131"/>
      <c r="P19" s="123"/>
      <c r="Q19" s="123"/>
      <c r="R19" s="123"/>
      <c r="S19" s="123"/>
      <c r="T19" s="124"/>
      <c r="U19" s="49"/>
      <c r="V19">
        <f t="shared" si="1"/>
        <v>0</v>
      </c>
      <c r="W19">
        <f t="shared" si="2"/>
        <v>0</v>
      </c>
      <c r="X19" t="s">
        <v>58</v>
      </c>
    </row>
    <row r="20" spans="2:24" ht="13.5">
      <c r="B20" s="45">
        <v>10</v>
      </c>
      <c r="C20" s="242"/>
      <c r="D20" s="123"/>
      <c r="E20" s="123"/>
      <c r="F20" s="123">
        <f t="shared" si="3"/>
      </c>
      <c r="G20" s="123"/>
      <c r="H20" s="26"/>
      <c r="I20" s="131"/>
      <c r="J20" s="241"/>
      <c r="K20" s="131"/>
      <c r="L20" s="123"/>
      <c r="M20" s="123"/>
      <c r="N20" s="241"/>
      <c r="O20" s="131"/>
      <c r="P20" s="123"/>
      <c r="Q20" s="123"/>
      <c r="R20" s="123"/>
      <c r="S20" s="123"/>
      <c r="T20" s="124"/>
      <c r="U20" s="49"/>
      <c r="V20">
        <f t="shared" si="1"/>
        <v>0</v>
      </c>
      <c r="W20">
        <f t="shared" si="2"/>
        <v>0</v>
      </c>
      <c r="X20" t="s">
        <v>59</v>
      </c>
    </row>
    <row r="21" spans="2:24" ht="13.5">
      <c r="B21" s="45">
        <v>11</v>
      </c>
      <c r="C21" s="242"/>
      <c r="D21" s="123"/>
      <c r="E21" s="123"/>
      <c r="F21" s="123">
        <f t="shared" si="3"/>
      </c>
      <c r="G21" s="123"/>
      <c r="H21" s="26"/>
      <c r="I21" s="131"/>
      <c r="J21" s="241"/>
      <c r="K21" s="131"/>
      <c r="L21" s="123"/>
      <c r="M21" s="123"/>
      <c r="N21" s="241"/>
      <c r="O21" s="131"/>
      <c r="P21" s="123"/>
      <c r="Q21" s="123"/>
      <c r="R21" s="123"/>
      <c r="S21" s="123"/>
      <c r="T21" s="124"/>
      <c r="U21" s="49"/>
      <c r="V21">
        <f t="shared" si="1"/>
        <v>0</v>
      </c>
      <c r="W21">
        <f t="shared" si="2"/>
        <v>0</v>
      </c>
      <c r="X21" t="s">
        <v>60</v>
      </c>
    </row>
    <row r="22" spans="2:24" ht="13.5">
      <c r="B22" s="45">
        <v>12</v>
      </c>
      <c r="C22" s="242"/>
      <c r="D22" s="123"/>
      <c r="E22" s="123"/>
      <c r="F22" s="123">
        <f t="shared" si="3"/>
      </c>
      <c r="G22" s="123"/>
      <c r="H22" s="26"/>
      <c r="I22" s="131"/>
      <c r="J22" s="241"/>
      <c r="K22" s="131"/>
      <c r="L22" s="123"/>
      <c r="M22" s="123"/>
      <c r="N22" s="241"/>
      <c r="O22" s="131"/>
      <c r="P22" s="123"/>
      <c r="Q22" s="123"/>
      <c r="R22" s="123"/>
      <c r="S22" s="123"/>
      <c r="T22" s="124"/>
      <c r="U22" s="49"/>
      <c r="V22">
        <f t="shared" si="1"/>
        <v>0</v>
      </c>
      <c r="W22">
        <f t="shared" si="2"/>
        <v>0</v>
      </c>
      <c r="X22" t="s">
        <v>61</v>
      </c>
    </row>
    <row r="23" spans="2:24" ht="13.5">
      <c r="B23" s="45">
        <v>13</v>
      </c>
      <c r="C23" s="242"/>
      <c r="D23" s="123"/>
      <c r="E23" s="123"/>
      <c r="F23" s="123">
        <f t="shared" si="3"/>
      </c>
      <c r="G23" s="123"/>
      <c r="H23" s="26"/>
      <c r="I23" s="131"/>
      <c r="J23" s="241"/>
      <c r="K23" s="131"/>
      <c r="L23" s="123"/>
      <c r="M23" s="123"/>
      <c r="N23" s="241"/>
      <c r="O23" s="131"/>
      <c r="P23" s="123"/>
      <c r="Q23" s="123"/>
      <c r="R23" s="123"/>
      <c r="S23" s="123"/>
      <c r="T23" s="124"/>
      <c r="U23" s="49"/>
      <c r="V23">
        <f t="shared" si="1"/>
        <v>0</v>
      </c>
      <c r="W23">
        <f t="shared" si="2"/>
        <v>0</v>
      </c>
      <c r="X23" t="s">
        <v>62</v>
      </c>
    </row>
    <row r="24" spans="2:24" ht="13.5">
      <c r="B24" s="45">
        <v>14</v>
      </c>
      <c r="C24" s="242"/>
      <c r="D24" s="123"/>
      <c r="E24" s="123"/>
      <c r="F24" s="123">
        <f t="shared" si="3"/>
      </c>
      <c r="G24" s="123"/>
      <c r="H24" s="26"/>
      <c r="I24" s="131"/>
      <c r="J24" s="241"/>
      <c r="K24" s="131"/>
      <c r="L24" s="123"/>
      <c r="M24" s="123"/>
      <c r="N24" s="241"/>
      <c r="O24" s="131"/>
      <c r="P24" s="123"/>
      <c r="Q24" s="123"/>
      <c r="R24" s="123"/>
      <c r="S24" s="123"/>
      <c r="T24" s="124"/>
      <c r="U24" s="49"/>
      <c r="V24">
        <f t="shared" si="1"/>
        <v>0</v>
      </c>
      <c r="W24">
        <f t="shared" si="2"/>
        <v>0</v>
      </c>
      <c r="X24" t="s">
        <v>63</v>
      </c>
    </row>
    <row r="25" spans="2:24" ht="13.5">
      <c r="B25" s="45">
        <v>15</v>
      </c>
      <c r="C25" s="242"/>
      <c r="D25" s="123"/>
      <c r="E25" s="123"/>
      <c r="F25" s="123">
        <f t="shared" si="3"/>
      </c>
      <c r="G25" s="123"/>
      <c r="H25" s="26"/>
      <c r="I25" s="131"/>
      <c r="J25" s="241"/>
      <c r="K25" s="131"/>
      <c r="L25" s="123"/>
      <c r="M25" s="123"/>
      <c r="N25" s="241"/>
      <c r="O25" s="131"/>
      <c r="P25" s="123"/>
      <c r="Q25" s="123"/>
      <c r="R25" s="123"/>
      <c r="S25" s="123"/>
      <c r="T25" s="124"/>
      <c r="U25" s="49"/>
      <c r="V25">
        <f t="shared" si="1"/>
        <v>0</v>
      </c>
      <c r="W25">
        <f t="shared" si="2"/>
        <v>0</v>
      </c>
      <c r="X25" t="s">
        <v>21</v>
      </c>
    </row>
    <row r="26" spans="2:23" ht="13.5">
      <c r="B26" s="45">
        <v>16</v>
      </c>
      <c r="C26" s="242"/>
      <c r="D26" s="123"/>
      <c r="E26" s="123"/>
      <c r="F26" s="123">
        <f t="shared" si="3"/>
      </c>
      <c r="G26" s="123"/>
      <c r="H26" s="26"/>
      <c r="I26" s="131"/>
      <c r="J26" s="241"/>
      <c r="K26" s="131"/>
      <c r="L26" s="123"/>
      <c r="M26" s="123"/>
      <c r="N26" s="241"/>
      <c r="O26" s="131"/>
      <c r="P26" s="123"/>
      <c r="Q26" s="123"/>
      <c r="R26" s="123"/>
      <c r="S26" s="123"/>
      <c r="T26" s="124"/>
      <c r="U26" s="49"/>
      <c r="V26">
        <f t="shared" si="1"/>
        <v>0</v>
      </c>
      <c r="W26">
        <f t="shared" si="2"/>
        <v>0</v>
      </c>
    </row>
    <row r="27" spans="2:23" ht="13.5">
      <c r="B27" s="45">
        <v>17</v>
      </c>
      <c r="C27" s="242"/>
      <c r="D27" s="123"/>
      <c r="E27" s="123"/>
      <c r="F27" s="123">
        <f t="shared" si="3"/>
      </c>
      <c r="G27" s="123"/>
      <c r="H27" s="26"/>
      <c r="I27" s="131"/>
      <c r="J27" s="241"/>
      <c r="K27" s="131"/>
      <c r="L27" s="123"/>
      <c r="M27" s="123"/>
      <c r="N27" s="241"/>
      <c r="O27" s="131"/>
      <c r="P27" s="123"/>
      <c r="Q27" s="123"/>
      <c r="R27" s="123"/>
      <c r="S27" s="123"/>
      <c r="T27" s="124"/>
      <c r="U27" s="49"/>
      <c r="V27">
        <f t="shared" si="1"/>
        <v>0</v>
      </c>
      <c r="W27">
        <f t="shared" si="2"/>
        <v>0</v>
      </c>
    </row>
    <row r="28" spans="2:23" ht="13.5">
      <c r="B28" s="45">
        <v>18</v>
      </c>
      <c r="C28" s="242"/>
      <c r="D28" s="123"/>
      <c r="E28" s="123"/>
      <c r="F28" s="123">
        <f t="shared" si="3"/>
      </c>
      <c r="G28" s="123"/>
      <c r="H28" s="26"/>
      <c r="I28" s="131"/>
      <c r="J28" s="241"/>
      <c r="K28" s="131"/>
      <c r="L28" s="123"/>
      <c r="M28" s="123"/>
      <c r="N28" s="241"/>
      <c r="O28" s="131"/>
      <c r="P28" s="123"/>
      <c r="Q28" s="123"/>
      <c r="R28" s="123"/>
      <c r="S28" s="123"/>
      <c r="T28" s="124"/>
      <c r="U28" s="49"/>
      <c r="V28">
        <f t="shared" si="1"/>
        <v>0</v>
      </c>
      <c r="W28">
        <f t="shared" si="2"/>
        <v>0</v>
      </c>
    </row>
    <row r="29" spans="2:23" ht="13.5">
      <c r="B29" s="45">
        <v>19</v>
      </c>
      <c r="C29" s="242"/>
      <c r="D29" s="123"/>
      <c r="E29" s="123"/>
      <c r="F29" s="123">
        <f t="shared" si="3"/>
      </c>
      <c r="G29" s="123"/>
      <c r="H29" s="26"/>
      <c r="I29" s="131"/>
      <c r="J29" s="241"/>
      <c r="K29" s="131"/>
      <c r="L29" s="123"/>
      <c r="M29" s="123"/>
      <c r="N29" s="241"/>
      <c r="O29" s="131"/>
      <c r="P29" s="123"/>
      <c r="Q29" s="123"/>
      <c r="R29" s="123"/>
      <c r="S29" s="123"/>
      <c r="T29" s="124"/>
      <c r="U29" s="49"/>
      <c r="V29">
        <f t="shared" si="1"/>
        <v>0</v>
      </c>
      <c r="W29">
        <f t="shared" si="2"/>
        <v>0</v>
      </c>
    </row>
    <row r="30" spans="2:23" ht="13.5">
      <c r="B30" s="45">
        <v>20</v>
      </c>
      <c r="C30" s="242"/>
      <c r="D30" s="123"/>
      <c r="E30" s="123"/>
      <c r="F30" s="123">
        <f t="shared" si="3"/>
      </c>
      <c r="G30" s="123"/>
      <c r="H30" s="26"/>
      <c r="I30" s="131"/>
      <c r="J30" s="241"/>
      <c r="K30" s="131"/>
      <c r="L30" s="123"/>
      <c r="M30" s="123"/>
      <c r="N30" s="241"/>
      <c r="O30" s="131"/>
      <c r="P30" s="123"/>
      <c r="Q30" s="123"/>
      <c r="R30" s="123"/>
      <c r="S30" s="123"/>
      <c r="T30" s="124"/>
      <c r="U30" s="49"/>
      <c r="V30">
        <f t="shared" si="1"/>
        <v>0</v>
      </c>
      <c r="W30">
        <f t="shared" si="2"/>
        <v>0</v>
      </c>
    </row>
    <row r="31" spans="2:23" ht="13.5">
      <c r="B31" s="45">
        <v>21</v>
      </c>
      <c r="C31" s="242"/>
      <c r="D31" s="123"/>
      <c r="E31" s="123"/>
      <c r="F31" s="123">
        <f t="shared" si="3"/>
      </c>
      <c r="G31" s="123"/>
      <c r="H31" s="26"/>
      <c r="I31" s="131"/>
      <c r="J31" s="241"/>
      <c r="K31" s="131"/>
      <c r="L31" s="123"/>
      <c r="M31" s="123"/>
      <c r="N31" s="241"/>
      <c r="O31" s="131"/>
      <c r="P31" s="123"/>
      <c r="Q31" s="123"/>
      <c r="R31" s="123"/>
      <c r="S31" s="123"/>
      <c r="T31" s="124"/>
      <c r="U31" s="49"/>
      <c r="V31">
        <f t="shared" si="1"/>
        <v>0</v>
      </c>
      <c r="W31">
        <f t="shared" si="2"/>
        <v>0</v>
      </c>
    </row>
    <row r="32" spans="2:23" ht="13.5">
      <c r="B32" s="45">
        <v>22</v>
      </c>
      <c r="C32" s="242"/>
      <c r="D32" s="123"/>
      <c r="E32" s="123"/>
      <c r="F32" s="123">
        <f t="shared" si="3"/>
      </c>
      <c r="G32" s="123"/>
      <c r="H32" s="26"/>
      <c r="I32" s="131"/>
      <c r="J32" s="241"/>
      <c r="K32" s="131"/>
      <c r="L32" s="123"/>
      <c r="M32" s="123"/>
      <c r="N32" s="241"/>
      <c r="O32" s="131"/>
      <c r="P32" s="123"/>
      <c r="Q32" s="123"/>
      <c r="R32" s="123"/>
      <c r="S32" s="123"/>
      <c r="T32" s="124"/>
      <c r="U32" s="49"/>
      <c r="V32">
        <f t="shared" si="1"/>
        <v>0</v>
      </c>
      <c r="W32">
        <f t="shared" si="2"/>
        <v>0</v>
      </c>
    </row>
    <row r="33" spans="2:23" ht="13.5">
      <c r="B33" s="45">
        <v>23</v>
      </c>
      <c r="C33" s="242"/>
      <c r="D33" s="123"/>
      <c r="E33" s="123"/>
      <c r="F33" s="123">
        <f t="shared" si="3"/>
      </c>
      <c r="G33" s="123"/>
      <c r="H33" s="26"/>
      <c r="I33" s="131"/>
      <c r="J33" s="241"/>
      <c r="K33" s="131"/>
      <c r="L33" s="123"/>
      <c r="M33" s="123"/>
      <c r="N33" s="241"/>
      <c r="O33" s="131"/>
      <c r="P33" s="123"/>
      <c r="Q33" s="123"/>
      <c r="R33" s="123"/>
      <c r="S33" s="123"/>
      <c r="T33" s="124"/>
      <c r="U33" s="49"/>
      <c r="V33">
        <f t="shared" si="1"/>
        <v>0</v>
      </c>
      <c r="W33">
        <f t="shared" si="2"/>
        <v>0</v>
      </c>
    </row>
    <row r="34" spans="2:23" ht="13.5">
      <c r="B34" s="45">
        <v>24</v>
      </c>
      <c r="C34" s="242"/>
      <c r="D34" s="123"/>
      <c r="E34" s="123"/>
      <c r="F34" s="123">
        <f t="shared" si="3"/>
      </c>
      <c r="G34" s="123"/>
      <c r="H34" s="26"/>
      <c r="I34" s="131"/>
      <c r="J34" s="241"/>
      <c r="K34" s="131"/>
      <c r="L34" s="123"/>
      <c r="M34" s="123"/>
      <c r="N34" s="241"/>
      <c r="O34" s="131"/>
      <c r="P34" s="123"/>
      <c r="Q34" s="123"/>
      <c r="R34" s="123"/>
      <c r="S34" s="123"/>
      <c r="T34" s="124"/>
      <c r="U34" s="49"/>
      <c r="V34">
        <f t="shared" si="1"/>
        <v>0</v>
      </c>
      <c r="W34">
        <f t="shared" si="2"/>
        <v>0</v>
      </c>
    </row>
    <row r="35" spans="2:23" ht="13.5">
      <c r="B35" s="45">
        <v>25</v>
      </c>
      <c r="C35" s="242"/>
      <c r="D35" s="123"/>
      <c r="E35" s="123"/>
      <c r="F35" s="123">
        <f t="shared" si="3"/>
      </c>
      <c r="G35" s="123"/>
      <c r="H35" s="26"/>
      <c r="I35" s="131"/>
      <c r="J35" s="241"/>
      <c r="K35" s="131"/>
      <c r="L35" s="123"/>
      <c r="M35" s="123"/>
      <c r="N35" s="241"/>
      <c r="O35" s="131"/>
      <c r="P35" s="123"/>
      <c r="Q35" s="123"/>
      <c r="R35" s="123"/>
      <c r="S35" s="123"/>
      <c r="T35" s="124"/>
      <c r="U35" s="49"/>
      <c r="V35">
        <f t="shared" si="1"/>
        <v>0</v>
      </c>
      <c r="W35">
        <f t="shared" si="2"/>
        <v>0</v>
      </c>
    </row>
    <row r="36" spans="2:23" ht="13.5">
      <c r="B36" s="45">
        <v>26</v>
      </c>
      <c r="C36" s="242"/>
      <c r="D36" s="123"/>
      <c r="E36" s="123"/>
      <c r="F36" s="123">
        <f t="shared" si="3"/>
      </c>
      <c r="G36" s="123"/>
      <c r="H36" s="26"/>
      <c r="I36" s="131"/>
      <c r="J36" s="241"/>
      <c r="K36" s="131"/>
      <c r="L36" s="123"/>
      <c r="M36" s="123"/>
      <c r="N36" s="241"/>
      <c r="O36" s="131"/>
      <c r="P36" s="123"/>
      <c r="Q36" s="123"/>
      <c r="R36" s="123"/>
      <c r="S36" s="123"/>
      <c r="T36" s="124"/>
      <c r="U36" s="49"/>
      <c r="V36">
        <f t="shared" si="1"/>
        <v>0</v>
      </c>
      <c r="W36">
        <f t="shared" si="2"/>
        <v>0</v>
      </c>
    </row>
    <row r="37" spans="2:23" ht="13.5">
      <c r="B37" s="45">
        <v>27</v>
      </c>
      <c r="C37" s="242"/>
      <c r="D37" s="123"/>
      <c r="E37" s="123"/>
      <c r="F37" s="123">
        <f t="shared" si="3"/>
      </c>
      <c r="G37" s="123"/>
      <c r="H37" s="26"/>
      <c r="I37" s="131"/>
      <c r="J37" s="241"/>
      <c r="K37" s="131"/>
      <c r="L37" s="123"/>
      <c r="M37" s="123"/>
      <c r="N37" s="241"/>
      <c r="O37" s="131"/>
      <c r="P37" s="123"/>
      <c r="Q37" s="123"/>
      <c r="R37" s="123"/>
      <c r="S37" s="123"/>
      <c r="T37" s="124"/>
      <c r="U37" s="49"/>
      <c r="V37">
        <f t="shared" si="1"/>
        <v>0</v>
      </c>
      <c r="W37">
        <f t="shared" si="2"/>
        <v>0</v>
      </c>
    </row>
    <row r="38" spans="2:23" ht="13.5">
      <c r="B38" s="45">
        <v>28</v>
      </c>
      <c r="C38" s="242"/>
      <c r="D38" s="123"/>
      <c r="E38" s="123"/>
      <c r="F38" s="123">
        <f t="shared" si="3"/>
      </c>
      <c r="G38" s="123"/>
      <c r="H38" s="26"/>
      <c r="I38" s="131"/>
      <c r="J38" s="241"/>
      <c r="K38" s="131"/>
      <c r="L38" s="123"/>
      <c r="M38" s="123"/>
      <c r="N38" s="241"/>
      <c r="O38" s="131"/>
      <c r="P38" s="123"/>
      <c r="Q38" s="123"/>
      <c r="R38" s="123"/>
      <c r="S38" s="123"/>
      <c r="T38" s="124"/>
      <c r="U38" s="49"/>
      <c r="V38">
        <f t="shared" si="1"/>
        <v>0</v>
      </c>
      <c r="W38">
        <f t="shared" si="2"/>
        <v>0</v>
      </c>
    </row>
    <row r="39" spans="2:23" ht="13.5">
      <c r="B39" s="45">
        <v>29</v>
      </c>
      <c r="C39" s="242"/>
      <c r="D39" s="123"/>
      <c r="E39" s="123"/>
      <c r="F39" s="123">
        <f t="shared" si="3"/>
      </c>
      <c r="G39" s="123"/>
      <c r="H39" s="26"/>
      <c r="I39" s="131"/>
      <c r="J39" s="241"/>
      <c r="K39" s="131"/>
      <c r="L39" s="123"/>
      <c r="M39" s="123"/>
      <c r="N39" s="241"/>
      <c r="O39" s="131"/>
      <c r="P39" s="123"/>
      <c r="Q39" s="123"/>
      <c r="R39" s="123"/>
      <c r="S39" s="123"/>
      <c r="T39" s="124"/>
      <c r="U39" s="49"/>
      <c r="V39">
        <f t="shared" si="1"/>
        <v>0</v>
      </c>
      <c r="W39">
        <f t="shared" si="2"/>
        <v>0</v>
      </c>
    </row>
    <row r="40" spans="2:23" ht="13.5">
      <c r="B40" s="45">
        <v>30</v>
      </c>
      <c r="C40" s="242"/>
      <c r="D40" s="123"/>
      <c r="E40" s="123"/>
      <c r="F40" s="123">
        <f t="shared" si="3"/>
      </c>
      <c r="G40" s="123"/>
      <c r="H40" s="26"/>
      <c r="I40" s="131"/>
      <c r="J40" s="241"/>
      <c r="K40" s="131"/>
      <c r="L40" s="123"/>
      <c r="M40" s="123"/>
      <c r="N40" s="241"/>
      <c r="O40" s="131"/>
      <c r="P40" s="123"/>
      <c r="Q40" s="123"/>
      <c r="R40" s="123"/>
      <c r="S40" s="123"/>
      <c r="T40" s="124"/>
      <c r="U40" s="49"/>
      <c r="V40">
        <f t="shared" si="1"/>
        <v>0</v>
      </c>
      <c r="W40">
        <f t="shared" si="2"/>
        <v>0</v>
      </c>
    </row>
    <row r="41" spans="2:23" ht="13.5">
      <c r="B41" s="45">
        <v>31</v>
      </c>
      <c r="C41" s="242"/>
      <c r="D41" s="123"/>
      <c r="E41" s="123"/>
      <c r="F41" s="123">
        <f t="shared" si="3"/>
      </c>
      <c r="G41" s="123"/>
      <c r="H41" s="26"/>
      <c r="I41" s="131"/>
      <c r="J41" s="241"/>
      <c r="K41" s="131"/>
      <c r="L41" s="123"/>
      <c r="M41" s="123"/>
      <c r="N41" s="241"/>
      <c r="O41" s="131"/>
      <c r="P41" s="123"/>
      <c r="Q41" s="123"/>
      <c r="R41" s="123"/>
      <c r="S41" s="123"/>
      <c r="T41" s="124"/>
      <c r="U41" s="49"/>
      <c r="V41">
        <f t="shared" si="1"/>
        <v>0</v>
      </c>
      <c r="W41">
        <f t="shared" si="2"/>
        <v>0</v>
      </c>
    </row>
    <row r="42" spans="2:23" ht="13.5">
      <c r="B42" s="45">
        <v>32</v>
      </c>
      <c r="C42" s="242"/>
      <c r="D42" s="123"/>
      <c r="E42" s="123"/>
      <c r="F42" s="123">
        <f t="shared" si="3"/>
      </c>
      <c r="G42" s="123"/>
      <c r="H42" s="26"/>
      <c r="I42" s="131"/>
      <c r="J42" s="241"/>
      <c r="K42" s="131"/>
      <c r="L42" s="123"/>
      <c r="M42" s="123"/>
      <c r="N42" s="241"/>
      <c r="O42" s="131"/>
      <c r="P42" s="123"/>
      <c r="Q42" s="123"/>
      <c r="R42" s="123"/>
      <c r="S42" s="123"/>
      <c r="T42" s="124"/>
      <c r="U42" s="49"/>
      <c r="V42">
        <f t="shared" si="1"/>
        <v>0</v>
      </c>
      <c r="W42">
        <f t="shared" si="2"/>
        <v>0</v>
      </c>
    </row>
    <row r="43" spans="2:23" ht="13.5">
      <c r="B43" s="45">
        <v>33</v>
      </c>
      <c r="C43" s="242"/>
      <c r="D43" s="123"/>
      <c r="E43" s="123"/>
      <c r="F43" s="123">
        <f t="shared" si="3"/>
      </c>
      <c r="G43" s="123"/>
      <c r="H43" s="26"/>
      <c r="I43" s="131"/>
      <c r="J43" s="241"/>
      <c r="K43" s="131"/>
      <c r="L43" s="123"/>
      <c r="M43" s="123"/>
      <c r="N43" s="241"/>
      <c r="O43" s="131"/>
      <c r="P43" s="123"/>
      <c r="Q43" s="123"/>
      <c r="R43" s="123"/>
      <c r="S43" s="123"/>
      <c r="T43" s="124"/>
      <c r="U43" s="49"/>
      <c r="V43">
        <f t="shared" si="1"/>
        <v>0</v>
      </c>
      <c r="W43">
        <f t="shared" si="2"/>
        <v>0</v>
      </c>
    </row>
    <row r="44" spans="2:23" ht="13.5">
      <c r="B44" s="45">
        <v>34</v>
      </c>
      <c r="C44" s="242"/>
      <c r="D44" s="123"/>
      <c r="E44" s="123"/>
      <c r="F44" s="123">
        <f t="shared" si="3"/>
      </c>
      <c r="G44" s="123"/>
      <c r="H44" s="26"/>
      <c r="I44" s="131"/>
      <c r="J44" s="241"/>
      <c r="K44" s="131"/>
      <c r="L44" s="123"/>
      <c r="M44" s="123"/>
      <c r="N44" s="241"/>
      <c r="O44" s="131"/>
      <c r="P44" s="123"/>
      <c r="Q44" s="123"/>
      <c r="R44" s="123"/>
      <c r="S44" s="123"/>
      <c r="T44" s="124"/>
      <c r="U44" s="49"/>
      <c r="V44">
        <f t="shared" si="1"/>
        <v>0</v>
      </c>
      <c r="W44">
        <f t="shared" si="2"/>
        <v>0</v>
      </c>
    </row>
    <row r="45" spans="2:23" ht="13.5">
      <c r="B45" s="45">
        <v>35</v>
      </c>
      <c r="C45" s="242"/>
      <c r="D45" s="123"/>
      <c r="E45" s="123"/>
      <c r="F45" s="123">
        <f t="shared" si="3"/>
      </c>
      <c r="G45" s="123"/>
      <c r="H45" s="26"/>
      <c r="I45" s="131"/>
      <c r="J45" s="241"/>
      <c r="K45" s="131"/>
      <c r="L45" s="123"/>
      <c r="M45" s="123"/>
      <c r="N45" s="241"/>
      <c r="O45" s="131"/>
      <c r="P45" s="123"/>
      <c r="Q45" s="123"/>
      <c r="R45" s="123"/>
      <c r="S45" s="123"/>
      <c r="T45" s="124"/>
      <c r="U45" s="49"/>
      <c r="V45">
        <f t="shared" si="1"/>
        <v>0</v>
      </c>
      <c r="W45">
        <f t="shared" si="2"/>
        <v>0</v>
      </c>
    </row>
    <row r="46" spans="2:23" ht="13.5">
      <c r="B46" s="45">
        <v>36</v>
      </c>
      <c r="C46" s="242"/>
      <c r="D46" s="123"/>
      <c r="E46" s="123"/>
      <c r="F46" s="123">
        <f t="shared" si="3"/>
      </c>
      <c r="G46" s="123"/>
      <c r="H46" s="26"/>
      <c r="I46" s="131"/>
      <c r="J46" s="241"/>
      <c r="K46" s="131"/>
      <c r="L46" s="123"/>
      <c r="M46" s="123"/>
      <c r="N46" s="241"/>
      <c r="O46" s="131"/>
      <c r="P46" s="123"/>
      <c r="Q46" s="123"/>
      <c r="R46" s="123"/>
      <c r="S46" s="123"/>
      <c r="T46" s="124"/>
      <c r="U46" s="49"/>
      <c r="V46">
        <f t="shared" si="1"/>
        <v>0</v>
      </c>
      <c r="W46">
        <f t="shared" si="2"/>
        <v>0</v>
      </c>
    </row>
    <row r="47" spans="2:23" ht="13.5">
      <c r="B47" s="45">
        <v>37</v>
      </c>
      <c r="C47" s="242"/>
      <c r="D47" s="123"/>
      <c r="E47" s="123"/>
      <c r="F47" s="123">
        <f t="shared" si="3"/>
      </c>
      <c r="G47" s="123"/>
      <c r="H47" s="26"/>
      <c r="I47" s="131"/>
      <c r="J47" s="241"/>
      <c r="K47" s="131"/>
      <c r="L47" s="123"/>
      <c r="M47" s="123"/>
      <c r="N47" s="241"/>
      <c r="O47" s="131"/>
      <c r="P47" s="123"/>
      <c r="Q47" s="123"/>
      <c r="R47" s="123"/>
      <c r="S47" s="123"/>
      <c r="T47" s="124"/>
      <c r="U47" s="49"/>
      <c r="V47">
        <f t="shared" si="1"/>
        <v>0</v>
      </c>
      <c r="W47">
        <f t="shared" si="2"/>
        <v>0</v>
      </c>
    </row>
    <row r="48" spans="2:23" ht="13.5">
      <c r="B48" s="45">
        <v>38</v>
      </c>
      <c r="C48" s="242"/>
      <c r="D48" s="123"/>
      <c r="E48" s="123"/>
      <c r="F48" s="123">
        <f t="shared" si="3"/>
      </c>
      <c r="G48" s="123"/>
      <c r="H48" s="26"/>
      <c r="I48" s="131"/>
      <c r="J48" s="241"/>
      <c r="K48" s="131"/>
      <c r="L48" s="123"/>
      <c r="M48" s="123"/>
      <c r="N48" s="241"/>
      <c r="O48" s="131"/>
      <c r="P48" s="123"/>
      <c r="Q48" s="123"/>
      <c r="R48" s="123"/>
      <c r="S48" s="123"/>
      <c r="T48" s="124"/>
      <c r="U48" s="49"/>
      <c r="V48">
        <f t="shared" si="1"/>
        <v>0</v>
      </c>
      <c r="W48">
        <f t="shared" si="2"/>
        <v>0</v>
      </c>
    </row>
    <row r="49" spans="2:23" ht="13.5">
      <c r="B49" s="45">
        <v>39</v>
      </c>
      <c r="C49" s="242"/>
      <c r="D49" s="123"/>
      <c r="E49" s="123"/>
      <c r="F49" s="123">
        <f t="shared" si="3"/>
      </c>
      <c r="G49" s="123"/>
      <c r="H49" s="26"/>
      <c r="I49" s="131"/>
      <c r="J49" s="241"/>
      <c r="K49" s="131"/>
      <c r="L49" s="123"/>
      <c r="M49" s="123"/>
      <c r="N49" s="241"/>
      <c r="O49" s="131"/>
      <c r="P49" s="123"/>
      <c r="Q49" s="123"/>
      <c r="R49" s="123"/>
      <c r="S49" s="123"/>
      <c r="T49" s="124"/>
      <c r="U49" s="49"/>
      <c r="V49">
        <f t="shared" si="1"/>
        <v>0</v>
      </c>
      <c r="W49">
        <f t="shared" si="2"/>
        <v>0</v>
      </c>
    </row>
    <row r="50" spans="2:23" ht="13.5">
      <c r="B50" s="45">
        <v>40</v>
      </c>
      <c r="C50" s="242"/>
      <c r="D50" s="123"/>
      <c r="E50" s="123"/>
      <c r="F50" s="123">
        <f t="shared" si="3"/>
      </c>
      <c r="G50" s="123"/>
      <c r="H50" s="26"/>
      <c r="I50" s="131"/>
      <c r="J50" s="241"/>
      <c r="K50" s="131"/>
      <c r="L50" s="123"/>
      <c r="M50" s="123"/>
      <c r="N50" s="241"/>
      <c r="O50" s="131"/>
      <c r="P50" s="123"/>
      <c r="Q50" s="123"/>
      <c r="R50" s="123"/>
      <c r="S50" s="123"/>
      <c r="T50" s="124"/>
      <c r="U50" s="49"/>
      <c r="V50">
        <f t="shared" si="1"/>
        <v>0</v>
      </c>
      <c r="W50">
        <f t="shared" si="2"/>
        <v>0</v>
      </c>
    </row>
    <row r="51" spans="2:23" ht="13.5">
      <c r="B51" s="45">
        <v>41</v>
      </c>
      <c r="C51" s="242"/>
      <c r="D51" s="123"/>
      <c r="E51" s="123"/>
      <c r="F51" s="123">
        <f t="shared" si="3"/>
      </c>
      <c r="G51" s="123"/>
      <c r="H51" s="26"/>
      <c r="I51" s="131"/>
      <c r="J51" s="241"/>
      <c r="K51" s="131"/>
      <c r="L51" s="123"/>
      <c r="M51" s="123"/>
      <c r="N51" s="241"/>
      <c r="O51" s="131"/>
      <c r="P51" s="123"/>
      <c r="Q51" s="123"/>
      <c r="R51" s="123"/>
      <c r="S51" s="123"/>
      <c r="T51" s="124"/>
      <c r="U51" s="49"/>
      <c r="V51">
        <f t="shared" si="1"/>
        <v>0</v>
      </c>
      <c r="W51">
        <f t="shared" si="2"/>
        <v>0</v>
      </c>
    </row>
    <row r="52" spans="2:23" ht="13.5">
      <c r="B52" s="45">
        <v>42</v>
      </c>
      <c r="C52" s="242"/>
      <c r="D52" s="123"/>
      <c r="E52" s="123"/>
      <c r="F52" s="123">
        <f t="shared" si="3"/>
      </c>
      <c r="G52" s="123"/>
      <c r="H52" s="26"/>
      <c r="I52" s="131"/>
      <c r="J52" s="241"/>
      <c r="K52" s="131"/>
      <c r="L52" s="123"/>
      <c r="M52" s="123"/>
      <c r="N52" s="241"/>
      <c r="O52" s="131"/>
      <c r="P52" s="123"/>
      <c r="Q52" s="123"/>
      <c r="R52" s="123"/>
      <c r="S52" s="123"/>
      <c r="T52" s="124"/>
      <c r="U52" s="49"/>
      <c r="V52">
        <f t="shared" si="1"/>
        <v>0</v>
      </c>
      <c r="W52">
        <f t="shared" si="2"/>
        <v>0</v>
      </c>
    </row>
    <row r="53" spans="2:23" ht="13.5">
      <c r="B53" s="45">
        <v>43</v>
      </c>
      <c r="C53" s="242"/>
      <c r="D53" s="123"/>
      <c r="E53" s="123"/>
      <c r="F53" s="123">
        <f t="shared" si="3"/>
      </c>
      <c r="G53" s="123"/>
      <c r="H53" s="26"/>
      <c r="I53" s="131"/>
      <c r="J53" s="241"/>
      <c r="K53" s="131"/>
      <c r="L53" s="123"/>
      <c r="M53" s="123"/>
      <c r="N53" s="241"/>
      <c r="O53" s="131"/>
      <c r="P53" s="123"/>
      <c r="Q53" s="123"/>
      <c r="R53" s="123"/>
      <c r="S53" s="123"/>
      <c r="T53" s="124"/>
      <c r="U53" s="49"/>
      <c r="V53">
        <f t="shared" si="1"/>
        <v>0</v>
      </c>
      <c r="W53">
        <f t="shared" si="2"/>
        <v>0</v>
      </c>
    </row>
    <row r="54" spans="2:23" ht="13.5">
      <c r="B54" s="45">
        <v>44</v>
      </c>
      <c r="C54" s="242"/>
      <c r="D54" s="123"/>
      <c r="E54" s="123"/>
      <c r="F54" s="123">
        <f t="shared" si="3"/>
      </c>
      <c r="G54" s="123"/>
      <c r="H54" s="26"/>
      <c r="I54" s="131"/>
      <c r="J54" s="241"/>
      <c r="K54" s="131"/>
      <c r="L54" s="123"/>
      <c r="M54" s="123"/>
      <c r="N54" s="241"/>
      <c r="O54" s="131"/>
      <c r="P54" s="123"/>
      <c r="Q54" s="123"/>
      <c r="R54" s="123"/>
      <c r="S54" s="123"/>
      <c r="T54" s="124"/>
      <c r="U54" s="49"/>
      <c r="V54">
        <f t="shared" si="1"/>
        <v>0</v>
      </c>
      <c r="W54">
        <f t="shared" si="2"/>
        <v>0</v>
      </c>
    </row>
    <row r="55" spans="2:23" ht="13.5">
      <c r="B55" s="45">
        <v>45</v>
      </c>
      <c r="C55" s="242"/>
      <c r="D55" s="123"/>
      <c r="E55" s="123"/>
      <c r="F55" s="123">
        <f t="shared" si="3"/>
      </c>
      <c r="G55" s="123"/>
      <c r="H55" s="26"/>
      <c r="I55" s="131"/>
      <c r="J55" s="241"/>
      <c r="K55" s="131"/>
      <c r="L55" s="123"/>
      <c r="M55" s="123"/>
      <c r="N55" s="241"/>
      <c r="O55" s="131"/>
      <c r="P55" s="123"/>
      <c r="Q55" s="123"/>
      <c r="R55" s="123"/>
      <c r="S55" s="123"/>
      <c r="T55" s="124"/>
      <c r="U55" s="49"/>
      <c r="V55">
        <f t="shared" si="1"/>
        <v>0</v>
      </c>
      <c r="W55">
        <f t="shared" si="2"/>
        <v>0</v>
      </c>
    </row>
    <row r="56" spans="2:23" ht="13.5">
      <c r="B56" s="45">
        <v>46</v>
      </c>
      <c r="C56" s="242"/>
      <c r="D56" s="123"/>
      <c r="E56" s="123"/>
      <c r="F56" s="123">
        <f t="shared" si="3"/>
      </c>
      <c r="G56" s="123"/>
      <c r="H56" s="26"/>
      <c r="I56" s="131"/>
      <c r="J56" s="241"/>
      <c r="K56" s="131"/>
      <c r="L56" s="123"/>
      <c r="M56" s="123"/>
      <c r="N56" s="241"/>
      <c r="O56" s="131"/>
      <c r="P56" s="123"/>
      <c r="Q56" s="123"/>
      <c r="R56" s="123"/>
      <c r="S56" s="123"/>
      <c r="T56" s="124"/>
      <c r="U56" s="49"/>
      <c r="V56">
        <f t="shared" si="1"/>
        <v>0</v>
      </c>
      <c r="W56">
        <f t="shared" si="2"/>
        <v>0</v>
      </c>
    </row>
    <row r="57" spans="2:23" ht="13.5">
      <c r="B57" s="45">
        <v>47</v>
      </c>
      <c r="C57" s="242"/>
      <c r="D57" s="123"/>
      <c r="E57" s="123"/>
      <c r="F57" s="123">
        <f t="shared" si="3"/>
      </c>
      <c r="G57" s="123"/>
      <c r="H57" s="26"/>
      <c r="I57" s="131"/>
      <c r="J57" s="241"/>
      <c r="K57" s="131"/>
      <c r="L57" s="123"/>
      <c r="M57" s="123"/>
      <c r="N57" s="241"/>
      <c r="O57" s="131"/>
      <c r="P57" s="123"/>
      <c r="Q57" s="123"/>
      <c r="R57" s="123"/>
      <c r="S57" s="123"/>
      <c r="T57" s="124"/>
      <c r="U57" s="49"/>
      <c r="V57">
        <f t="shared" si="1"/>
        <v>0</v>
      </c>
      <c r="W57">
        <f t="shared" si="2"/>
        <v>0</v>
      </c>
    </row>
    <row r="58" spans="1:23" ht="13.5">
      <c r="A58" s="43"/>
      <c r="B58" s="46">
        <v>48</v>
      </c>
      <c r="C58" s="131"/>
      <c r="D58" s="123"/>
      <c r="E58" s="123"/>
      <c r="F58" s="123">
        <f t="shared" si="3"/>
      </c>
      <c r="G58" s="123"/>
      <c r="H58" s="26"/>
      <c r="I58" s="131"/>
      <c r="J58" s="241"/>
      <c r="K58" s="131"/>
      <c r="L58" s="123"/>
      <c r="M58" s="123"/>
      <c r="N58" s="241"/>
      <c r="O58" s="131"/>
      <c r="P58" s="123"/>
      <c r="Q58" s="123"/>
      <c r="R58" s="123"/>
      <c r="S58" s="123"/>
      <c r="T58" s="124"/>
      <c r="U58" s="49"/>
      <c r="V58">
        <f t="shared" si="1"/>
        <v>0</v>
      </c>
      <c r="W58">
        <f t="shared" si="2"/>
        <v>0</v>
      </c>
    </row>
    <row r="59" spans="1:23" ht="13.5">
      <c r="A59" s="43"/>
      <c r="B59" s="46">
        <v>49</v>
      </c>
      <c r="C59" s="131"/>
      <c r="D59" s="123"/>
      <c r="E59" s="123"/>
      <c r="F59" s="123">
        <f t="shared" si="3"/>
      </c>
      <c r="G59" s="123"/>
      <c r="H59" s="26"/>
      <c r="I59" s="131"/>
      <c r="J59" s="241"/>
      <c r="K59" s="131"/>
      <c r="L59" s="123"/>
      <c r="M59" s="123"/>
      <c r="N59" s="241"/>
      <c r="O59" s="131"/>
      <c r="P59" s="123"/>
      <c r="Q59" s="123"/>
      <c r="R59" s="123"/>
      <c r="S59" s="123"/>
      <c r="T59" s="124"/>
      <c r="U59" s="49"/>
      <c r="V59">
        <f t="shared" si="1"/>
        <v>0</v>
      </c>
      <c r="W59">
        <f t="shared" si="2"/>
        <v>0</v>
      </c>
    </row>
    <row r="60" spans="1:23" ht="14.25" thickBot="1">
      <c r="A60" s="43"/>
      <c r="B60" s="47">
        <v>50</v>
      </c>
      <c r="C60" s="155"/>
      <c r="D60" s="125"/>
      <c r="E60" s="125"/>
      <c r="F60" s="125"/>
      <c r="G60" s="125"/>
      <c r="H60" s="44"/>
      <c r="I60" s="155"/>
      <c r="J60" s="243"/>
      <c r="K60" s="155"/>
      <c r="L60" s="125"/>
      <c r="M60" s="125"/>
      <c r="N60" s="243"/>
      <c r="O60" s="155"/>
      <c r="P60" s="125"/>
      <c r="Q60" s="125"/>
      <c r="R60" s="125"/>
      <c r="S60" s="125"/>
      <c r="T60" s="126"/>
      <c r="U60" s="49"/>
      <c r="V60">
        <f t="shared" si="1"/>
        <v>0</v>
      </c>
      <c r="W60">
        <f t="shared" si="2"/>
        <v>0</v>
      </c>
    </row>
    <row r="61" spans="3:20" ht="13.5">
      <c r="C61" s="119"/>
      <c r="D61" s="119"/>
      <c r="E61" s="119"/>
      <c r="F61" s="119"/>
      <c r="G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3:20" ht="13.5">
      <c r="C62" s="119"/>
      <c r="D62" s="119"/>
      <c r="E62" s="119"/>
      <c r="F62" s="119"/>
      <c r="G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3:20" ht="13.5">
      <c r="C63" s="119"/>
      <c r="D63" s="119"/>
      <c r="E63" s="119"/>
      <c r="F63" s="119"/>
      <c r="G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3:20" ht="13.5">
      <c r="C64" s="119"/>
      <c r="D64" s="119"/>
      <c r="E64" s="119"/>
      <c r="F64" s="119"/>
      <c r="G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3:20" ht="13.5">
      <c r="C65" s="119"/>
      <c r="D65" s="119"/>
      <c r="E65" s="119"/>
      <c r="F65" s="119"/>
      <c r="G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</sheetData>
  <sheetProtection/>
  <mergeCells count="467">
    <mergeCell ref="M65:N65"/>
    <mergeCell ref="O65:P65"/>
    <mergeCell ref="Q65:R65"/>
    <mergeCell ref="S65:T65"/>
    <mergeCell ref="C65:E65"/>
    <mergeCell ref="F65:G65"/>
    <mergeCell ref="I65:J65"/>
    <mergeCell ref="K65:L65"/>
    <mergeCell ref="M64:N64"/>
    <mergeCell ref="O64:P64"/>
    <mergeCell ref="Q64:R64"/>
    <mergeCell ref="S64:T64"/>
    <mergeCell ref="C64:E64"/>
    <mergeCell ref="F64:G64"/>
    <mergeCell ref="I64:J64"/>
    <mergeCell ref="K64:L64"/>
    <mergeCell ref="M63:N63"/>
    <mergeCell ref="O63:P63"/>
    <mergeCell ref="Q63:R63"/>
    <mergeCell ref="S63:T63"/>
    <mergeCell ref="C63:E63"/>
    <mergeCell ref="F63:G63"/>
    <mergeCell ref="I63:J63"/>
    <mergeCell ref="K63:L63"/>
    <mergeCell ref="M62:N62"/>
    <mergeCell ref="O62:P62"/>
    <mergeCell ref="Q62:R62"/>
    <mergeCell ref="S62:T62"/>
    <mergeCell ref="C62:E62"/>
    <mergeCell ref="F62:G62"/>
    <mergeCell ref="I62:J62"/>
    <mergeCell ref="K62:L62"/>
    <mergeCell ref="M61:N61"/>
    <mergeCell ref="O61:P61"/>
    <mergeCell ref="Q61:R61"/>
    <mergeCell ref="S61:T61"/>
    <mergeCell ref="C61:E61"/>
    <mergeCell ref="F61:G61"/>
    <mergeCell ref="I61:J61"/>
    <mergeCell ref="K61:L61"/>
    <mergeCell ref="M60:N60"/>
    <mergeCell ref="O60:P60"/>
    <mergeCell ref="Q60:R60"/>
    <mergeCell ref="S60:T60"/>
    <mergeCell ref="C60:E60"/>
    <mergeCell ref="F60:G60"/>
    <mergeCell ref="I60:J60"/>
    <mergeCell ref="K60:L60"/>
    <mergeCell ref="M59:N59"/>
    <mergeCell ref="O59:P59"/>
    <mergeCell ref="Q59:R59"/>
    <mergeCell ref="S59:T59"/>
    <mergeCell ref="C59:E59"/>
    <mergeCell ref="F59:G59"/>
    <mergeCell ref="I59:J59"/>
    <mergeCell ref="K59:L59"/>
    <mergeCell ref="M58:N58"/>
    <mergeCell ref="O58:P58"/>
    <mergeCell ref="Q58:R58"/>
    <mergeCell ref="S58:T58"/>
    <mergeCell ref="C58:E58"/>
    <mergeCell ref="F58:G58"/>
    <mergeCell ref="I58:J58"/>
    <mergeCell ref="K58:L58"/>
    <mergeCell ref="M57:N57"/>
    <mergeCell ref="O57:P57"/>
    <mergeCell ref="Q57:R57"/>
    <mergeCell ref="S57:T57"/>
    <mergeCell ref="C57:E57"/>
    <mergeCell ref="F57:G57"/>
    <mergeCell ref="I57:J57"/>
    <mergeCell ref="K57:L57"/>
    <mergeCell ref="M56:N56"/>
    <mergeCell ref="O56:P56"/>
    <mergeCell ref="Q56:R56"/>
    <mergeCell ref="S56:T56"/>
    <mergeCell ref="C56:E56"/>
    <mergeCell ref="F56:G56"/>
    <mergeCell ref="I56:J56"/>
    <mergeCell ref="K56:L56"/>
    <mergeCell ref="M55:N55"/>
    <mergeCell ref="O55:P55"/>
    <mergeCell ref="Q55:R55"/>
    <mergeCell ref="S55:T55"/>
    <mergeCell ref="C55:E55"/>
    <mergeCell ref="F55:G55"/>
    <mergeCell ref="I55:J55"/>
    <mergeCell ref="K55:L55"/>
    <mergeCell ref="M54:N54"/>
    <mergeCell ref="O54:P54"/>
    <mergeCell ref="Q54:R54"/>
    <mergeCell ref="S54:T54"/>
    <mergeCell ref="C54:E54"/>
    <mergeCell ref="F54:G54"/>
    <mergeCell ref="I54:J54"/>
    <mergeCell ref="K54:L54"/>
    <mergeCell ref="M53:N53"/>
    <mergeCell ref="O53:P53"/>
    <mergeCell ref="Q53:R53"/>
    <mergeCell ref="S53:T53"/>
    <mergeCell ref="C53:E53"/>
    <mergeCell ref="F53:G53"/>
    <mergeCell ref="I53:J53"/>
    <mergeCell ref="K53:L53"/>
    <mergeCell ref="M52:N52"/>
    <mergeCell ref="O52:P52"/>
    <mergeCell ref="Q52:R52"/>
    <mergeCell ref="S52:T52"/>
    <mergeCell ref="C52:E52"/>
    <mergeCell ref="F52:G52"/>
    <mergeCell ref="I52:J52"/>
    <mergeCell ref="K52:L52"/>
    <mergeCell ref="M51:N51"/>
    <mergeCell ref="O51:P51"/>
    <mergeCell ref="Q51:R51"/>
    <mergeCell ref="S51:T51"/>
    <mergeCell ref="C51:E51"/>
    <mergeCell ref="F51:G51"/>
    <mergeCell ref="I51:J51"/>
    <mergeCell ref="K51:L51"/>
    <mergeCell ref="M50:N50"/>
    <mergeCell ref="O50:P50"/>
    <mergeCell ref="Q50:R50"/>
    <mergeCell ref="S50:T50"/>
    <mergeCell ref="C50:E50"/>
    <mergeCell ref="F50:G50"/>
    <mergeCell ref="I50:J50"/>
    <mergeCell ref="K50:L50"/>
    <mergeCell ref="M49:N49"/>
    <mergeCell ref="O49:P49"/>
    <mergeCell ref="Q49:R49"/>
    <mergeCell ref="S49:T49"/>
    <mergeCell ref="C49:E49"/>
    <mergeCell ref="F49:G49"/>
    <mergeCell ref="I49:J49"/>
    <mergeCell ref="K49:L49"/>
    <mergeCell ref="M48:N48"/>
    <mergeCell ref="O48:P48"/>
    <mergeCell ref="Q48:R48"/>
    <mergeCell ref="S48:T48"/>
    <mergeCell ref="C48:E48"/>
    <mergeCell ref="F48:G48"/>
    <mergeCell ref="I48:J48"/>
    <mergeCell ref="K48:L48"/>
    <mergeCell ref="M47:N47"/>
    <mergeCell ref="O47:P47"/>
    <mergeCell ref="Q47:R47"/>
    <mergeCell ref="S47:T47"/>
    <mergeCell ref="C47:E47"/>
    <mergeCell ref="F47:G47"/>
    <mergeCell ref="I47:J47"/>
    <mergeCell ref="K47:L47"/>
    <mergeCell ref="M46:N46"/>
    <mergeCell ref="O46:P46"/>
    <mergeCell ref="Q46:R46"/>
    <mergeCell ref="S46:T46"/>
    <mergeCell ref="C46:E46"/>
    <mergeCell ref="F46:G46"/>
    <mergeCell ref="I46:J46"/>
    <mergeCell ref="K46:L46"/>
    <mergeCell ref="M45:N45"/>
    <mergeCell ref="O45:P45"/>
    <mergeCell ref="Q45:R45"/>
    <mergeCell ref="S45:T45"/>
    <mergeCell ref="C45:E45"/>
    <mergeCell ref="F45:G45"/>
    <mergeCell ref="I45:J45"/>
    <mergeCell ref="K45:L45"/>
    <mergeCell ref="M44:N44"/>
    <mergeCell ref="O44:P44"/>
    <mergeCell ref="Q44:R44"/>
    <mergeCell ref="S44:T44"/>
    <mergeCell ref="C44:E44"/>
    <mergeCell ref="F44:G44"/>
    <mergeCell ref="I44:J44"/>
    <mergeCell ref="K44:L44"/>
    <mergeCell ref="M43:N43"/>
    <mergeCell ref="O43:P43"/>
    <mergeCell ref="Q43:R43"/>
    <mergeCell ref="S43:T43"/>
    <mergeCell ref="C43:E43"/>
    <mergeCell ref="F43:G43"/>
    <mergeCell ref="I43:J43"/>
    <mergeCell ref="K43:L43"/>
    <mergeCell ref="M42:N42"/>
    <mergeCell ref="O42:P42"/>
    <mergeCell ref="Q42:R42"/>
    <mergeCell ref="S42:T42"/>
    <mergeCell ref="C42:E42"/>
    <mergeCell ref="F42:G42"/>
    <mergeCell ref="I42:J42"/>
    <mergeCell ref="K42:L42"/>
    <mergeCell ref="M41:N41"/>
    <mergeCell ref="O41:P41"/>
    <mergeCell ref="Q41:R41"/>
    <mergeCell ref="S41:T41"/>
    <mergeCell ref="C41:E41"/>
    <mergeCell ref="F41:G41"/>
    <mergeCell ref="I41:J41"/>
    <mergeCell ref="K41:L41"/>
    <mergeCell ref="M40:N40"/>
    <mergeCell ref="O40:P40"/>
    <mergeCell ref="Q40:R40"/>
    <mergeCell ref="S40:T40"/>
    <mergeCell ref="C40:E40"/>
    <mergeCell ref="F40:G40"/>
    <mergeCell ref="I40:J40"/>
    <mergeCell ref="K40:L40"/>
    <mergeCell ref="M39:N39"/>
    <mergeCell ref="O39:P39"/>
    <mergeCell ref="Q39:R39"/>
    <mergeCell ref="S39:T39"/>
    <mergeCell ref="C39:E39"/>
    <mergeCell ref="F39:G39"/>
    <mergeCell ref="I39:J39"/>
    <mergeCell ref="K39:L39"/>
    <mergeCell ref="M38:N38"/>
    <mergeCell ref="O38:P38"/>
    <mergeCell ref="Q38:R38"/>
    <mergeCell ref="S38:T38"/>
    <mergeCell ref="C38:E38"/>
    <mergeCell ref="F38:G38"/>
    <mergeCell ref="I38:J38"/>
    <mergeCell ref="K38:L38"/>
    <mergeCell ref="M37:N37"/>
    <mergeCell ref="O37:P37"/>
    <mergeCell ref="Q37:R37"/>
    <mergeCell ref="S37:T37"/>
    <mergeCell ref="C37:E37"/>
    <mergeCell ref="F37:G37"/>
    <mergeCell ref="I37:J37"/>
    <mergeCell ref="K37:L37"/>
    <mergeCell ref="M36:N36"/>
    <mergeCell ref="O36:P36"/>
    <mergeCell ref="Q36:R36"/>
    <mergeCell ref="S36:T36"/>
    <mergeCell ref="C36:E36"/>
    <mergeCell ref="F36:G36"/>
    <mergeCell ref="I36:J36"/>
    <mergeCell ref="K36:L36"/>
    <mergeCell ref="M35:N35"/>
    <mergeCell ref="O35:P35"/>
    <mergeCell ref="Q35:R35"/>
    <mergeCell ref="S35:T35"/>
    <mergeCell ref="C35:E35"/>
    <mergeCell ref="F35:G35"/>
    <mergeCell ref="I35:J35"/>
    <mergeCell ref="K35:L35"/>
    <mergeCell ref="M34:N34"/>
    <mergeCell ref="O34:P34"/>
    <mergeCell ref="Q34:R34"/>
    <mergeCell ref="S34:T34"/>
    <mergeCell ref="C34:E34"/>
    <mergeCell ref="F34:G34"/>
    <mergeCell ref="I34:J34"/>
    <mergeCell ref="K34:L34"/>
    <mergeCell ref="M33:N33"/>
    <mergeCell ref="O33:P33"/>
    <mergeCell ref="Q33:R33"/>
    <mergeCell ref="S33:T33"/>
    <mergeCell ref="C33:E33"/>
    <mergeCell ref="F33:G33"/>
    <mergeCell ref="I33:J33"/>
    <mergeCell ref="K33:L33"/>
    <mergeCell ref="M32:N32"/>
    <mergeCell ref="O32:P32"/>
    <mergeCell ref="Q32:R32"/>
    <mergeCell ref="S32:T32"/>
    <mergeCell ref="C32:E32"/>
    <mergeCell ref="F32:G32"/>
    <mergeCell ref="I32:J32"/>
    <mergeCell ref="K32:L32"/>
    <mergeCell ref="M31:N31"/>
    <mergeCell ref="O31:P31"/>
    <mergeCell ref="Q31:R31"/>
    <mergeCell ref="S31:T31"/>
    <mergeCell ref="C31:E31"/>
    <mergeCell ref="F31:G31"/>
    <mergeCell ref="I31:J31"/>
    <mergeCell ref="K31:L31"/>
    <mergeCell ref="M30:N30"/>
    <mergeCell ref="O30:P30"/>
    <mergeCell ref="Q30:R30"/>
    <mergeCell ref="S30:T30"/>
    <mergeCell ref="C30:E30"/>
    <mergeCell ref="F30:G30"/>
    <mergeCell ref="I30:J30"/>
    <mergeCell ref="K30:L30"/>
    <mergeCell ref="M29:N29"/>
    <mergeCell ref="O29:P29"/>
    <mergeCell ref="Q29:R29"/>
    <mergeCell ref="S29:T29"/>
    <mergeCell ref="C29:E29"/>
    <mergeCell ref="F29:G29"/>
    <mergeCell ref="I29:J29"/>
    <mergeCell ref="K29:L29"/>
    <mergeCell ref="M28:N28"/>
    <mergeCell ref="O28:P28"/>
    <mergeCell ref="Q28:R28"/>
    <mergeCell ref="S28:T28"/>
    <mergeCell ref="C28:E28"/>
    <mergeCell ref="F28:G28"/>
    <mergeCell ref="I28:J28"/>
    <mergeCell ref="K28:L28"/>
    <mergeCell ref="M27:N27"/>
    <mergeCell ref="O27:P27"/>
    <mergeCell ref="Q27:R27"/>
    <mergeCell ref="S27:T27"/>
    <mergeCell ref="C27:E27"/>
    <mergeCell ref="F27:G27"/>
    <mergeCell ref="I27:J27"/>
    <mergeCell ref="K27:L27"/>
    <mergeCell ref="M26:N26"/>
    <mergeCell ref="O26:P26"/>
    <mergeCell ref="Q26:R26"/>
    <mergeCell ref="S26:T26"/>
    <mergeCell ref="C26:E26"/>
    <mergeCell ref="F26:G26"/>
    <mergeCell ref="I26:J26"/>
    <mergeCell ref="K26:L26"/>
    <mergeCell ref="M25:N25"/>
    <mergeCell ref="O25:P25"/>
    <mergeCell ref="Q25:R25"/>
    <mergeCell ref="S25:T25"/>
    <mergeCell ref="C25:E25"/>
    <mergeCell ref="F25:G25"/>
    <mergeCell ref="I25:J25"/>
    <mergeCell ref="K25:L25"/>
    <mergeCell ref="M24:N24"/>
    <mergeCell ref="O24:P24"/>
    <mergeCell ref="Q24:R24"/>
    <mergeCell ref="S24:T24"/>
    <mergeCell ref="C24:E24"/>
    <mergeCell ref="F24:G24"/>
    <mergeCell ref="I24:J24"/>
    <mergeCell ref="K24:L24"/>
    <mergeCell ref="M23:N23"/>
    <mergeCell ref="O23:P23"/>
    <mergeCell ref="Q23:R23"/>
    <mergeCell ref="S23:T23"/>
    <mergeCell ref="C23:E23"/>
    <mergeCell ref="F23:G23"/>
    <mergeCell ref="I23:J23"/>
    <mergeCell ref="K23:L23"/>
    <mergeCell ref="M22:N22"/>
    <mergeCell ref="O22:P22"/>
    <mergeCell ref="Q22:R22"/>
    <mergeCell ref="S22:T22"/>
    <mergeCell ref="C22:E22"/>
    <mergeCell ref="F22:G22"/>
    <mergeCell ref="I22:J22"/>
    <mergeCell ref="K22:L22"/>
    <mergeCell ref="M21:N21"/>
    <mergeCell ref="O21:P21"/>
    <mergeCell ref="Q21:R21"/>
    <mergeCell ref="S21:T21"/>
    <mergeCell ref="C21:E21"/>
    <mergeCell ref="F21:G21"/>
    <mergeCell ref="I21:J21"/>
    <mergeCell ref="K21:L21"/>
    <mergeCell ref="M20:N20"/>
    <mergeCell ref="O20:P20"/>
    <mergeCell ref="Q20:R20"/>
    <mergeCell ref="S20:T20"/>
    <mergeCell ref="C20:E20"/>
    <mergeCell ref="F20:G20"/>
    <mergeCell ref="I20:J20"/>
    <mergeCell ref="K20:L20"/>
    <mergeCell ref="M19:N19"/>
    <mergeCell ref="O19:P19"/>
    <mergeCell ref="Q19:R19"/>
    <mergeCell ref="S19:T19"/>
    <mergeCell ref="C19:E19"/>
    <mergeCell ref="F19:G19"/>
    <mergeCell ref="I19:J19"/>
    <mergeCell ref="K19:L19"/>
    <mergeCell ref="M18:N18"/>
    <mergeCell ref="O18:P18"/>
    <mergeCell ref="Q18:R18"/>
    <mergeCell ref="S18:T18"/>
    <mergeCell ref="C18:E18"/>
    <mergeCell ref="F18:G18"/>
    <mergeCell ref="I18:J18"/>
    <mergeCell ref="K18:L18"/>
    <mergeCell ref="M17:N17"/>
    <mergeCell ref="O17:P17"/>
    <mergeCell ref="Q17:R17"/>
    <mergeCell ref="S17:T17"/>
    <mergeCell ref="C17:E17"/>
    <mergeCell ref="F17:G17"/>
    <mergeCell ref="I17:J17"/>
    <mergeCell ref="K17:L17"/>
    <mergeCell ref="M16:N16"/>
    <mergeCell ref="O16:P16"/>
    <mergeCell ref="Q16:R16"/>
    <mergeCell ref="S16:T16"/>
    <mergeCell ref="C16:E16"/>
    <mergeCell ref="F16:G16"/>
    <mergeCell ref="I16:J16"/>
    <mergeCell ref="K16:L16"/>
    <mergeCell ref="M15:N15"/>
    <mergeCell ref="O15:P15"/>
    <mergeCell ref="Q15:R15"/>
    <mergeCell ref="S15:T15"/>
    <mergeCell ref="C15:E15"/>
    <mergeCell ref="F15:G15"/>
    <mergeCell ref="I15:J15"/>
    <mergeCell ref="K15:L15"/>
    <mergeCell ref="M14:N14"/>
    <mergeCell ref="O14:P14"/>
    <mergeCell ref="Q14:R14"/>
    <mergeCell ref="S14:T14"/>
    <mergeCell ref="C14:E14"/>
    <mergeCell ref="F14:G14"/>
    <mergeCell ref="I14:J14"/>
    <mergeCell ref="K14:L14"/>
    <mergeCell ref="M13:N13"/>
    <mergeCell ref="O13:P13"/>
    <mergeCell ref="Q13:R13"/>
    <mergeCell ref="S13:T13"/>
    <mergeCell ref="C13:E13"/>
    <mergeCell ref="F13:G13"/>
    <mergeCell ref="I13:J13"/>
    <mergeCell ref="K13:L13"/>
    <mergeCell ref="M12:N12"/>
    <mergeCell ref="O12:P12"/>
    <mergeCell ref="Q12:R12"/>
    <mergeCell ref="S12:T12"/>
    <mergeCell ref="C12:E12"/>
    <mergeCell ref="F12:G12"/>
    <mergeCell ref="I12:J12"/>
    <mergeCell ref="K12:L12"/>
    <mergeCell ref="M11:N11"/>
    <mergeCell ref="O11:P11"/>
    <mergeCell ref="Q11:R11"/>
    <mergeCell ref="S11:T11"/>
    <mergeCell ref="C11:E11"/>
    <mergeCell ref="F11:G11"/>
    <mergeCell ref="I11:J11"/>
    <mergeCell ref="K11:L11"/>
    <mergeCell ref="B8:D8"/>
    <mergeCell ref="F8:G8"/>
    <mergeCell ref="H8:J8"/>
    <mergeCell ref="L8:M8"/>
    <mergeCell ref="N8:P8"/>
    <mergeCell ref="B5:D5"/>
    <mergeCell ref="J5:L5"/>
    <mergeCell ref="C10:E10"/>
    <mergeCell ref="F10:G10"/>
    <mergeCell ref="I10:J10"/>
    <mergeCell ref="B7:D7"/>
    <mergeCell ref="R8:S8"/>
    <mergeCell ref="R7:S7"/>
    <mergeCell ref="K10:L10"/>
    <mergeCell ref="M10:N10"/>
    <mergeCell ref="O10:P10"/>
    <mergeCell ref="Q10:R10"/>
    <mergeCell ref="S10:T10"/>
    <mergeCell ref="B1:D1"/>
    <mergeCell ref="B2:D2"/>
    <mergeCell ref="B4:D4"/>
    <mergeCell ref="E4:G4"/>
    <mergeCell ref="B3:D3"/>
    <mergeCell ref="E1:T1"/>
    <mergeCell ref="E2:T2"/>
    <mergeCell ref="E3:T3"/>
    <mergeCell ref="H4:T4"/>
  </mergeCells>
  <dataValidations count="3">
    <dataValidation type="list" allowBlank="1" showInputMessage="1" showErrorMessage="1" sqref="H11:H59">
      <formula1>$Y$1:$Y$2</formula1>
    </dataValidation>
    <dataValidation type="list" allowBlank="1" showInputMessage="1" showErrorMessage="1" promptTitle="団体区分" prompt="リストより、団体区分を選択してください。" errorTitle="団体区分エラー" error="無効な入力です。&#10;リストより、団体区分を選択してください。" sqref="B2:D2">
      <formula1>$X$1:$X$4</formula1>
    </dataValidation>
    <dataValidation type="list" allowBlank="1" showInputMessage="1" showErrorMessage="1" sqref="I11:J59 M11:N59">
      <formula1>$X$11:$X$23</formula1>
    </dataValidation>
  </dataValidations>
  <printOptions/>
  <pageMargins left="0.5905511811023623" right="0.5905511811023623" top="0.5118110236220472" bottom="0.5118110236220472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達也</dc:creator>
  <cp:keywords/>
  <dc:description/>
  <cp:lastModifiedBy>kazu</cp:lastModifiedBy>
  <cp:lastPrinted>2011-06-02T10:52:44Z</cp:lastPrinted>
  <dcterms:created xsi:type="dcterms:W3CDTF">2010-06-01T12:57:18Z</dcterms:created>
  <dcterms:modified xsi:type="dcterms:W3CDTF">2015-04-23T11:08:45Z</dcterms:modified>
  <cp:category/>
  <cp:version/>
  <cp:contentType/>
  <cp:contentStatus/>
</cp:coreProperties>
</file>